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04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'Položky'!$A$1:$I$86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<sst xmlns="http://schemas.openxmlformats.org/spreadsheetml/2006/main" count="287" uniqueCount="187">
  <si>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</si>
  <si>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</si>
  <si>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</si>
  <si>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</si>
  <si>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</si>
  <si>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</si>
  <si>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</si>
  <si>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</si>
  <si>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</si>
  <si>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</si>
  <si>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</si>
  <si>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</si>
  <si>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</si>
  <si>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</si>
  <si>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</si>
  <si>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</si>
  <si>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</si>
  <si>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</si>
  <si>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</si>
  <si>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</si>
  <si>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</si>
  <si>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</si>
  <si>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</si>
  <si>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</si>
  <si>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</si>
  <si>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</si>
  <si>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</si>
  <si>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</si>
  <si>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</si>
  <si>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</si>
  <si>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</si>
  <si>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</si>
  <si>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</si>
  <si>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</si>
  <si>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</si>
  <si>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</si>
  <si>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</si>
  <si>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</si>
  <si>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</si>
  <si>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</si>
  <si>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</si>
  <si>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</si>
  <si>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</si>
  <si>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</si>
  <si>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</si>
  <si>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</si>
  <si>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</si>
  <si>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</si>
  <si>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</si>
  <si>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</si>
  <si>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</si>
  <si>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</si>
  <si>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</si>
  <si>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</si>
  <si>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</si>
  <si>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</si>
  <si>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</si>
  <si>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</si>
  <si>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</si>
  <si>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</si>
  <si>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</si>
  <si>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</si>
  <si>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</si>
  <si>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</si>
  <si>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</si>
  <si>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</si>
  <si>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</si>
  <si>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</si>
  <si>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</si>
  <si>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</si>
  <si>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122201102R00</t>
  </si>
  <si>
    <t>Odkopávky nezapažené v hor. 3 do 1000 m3</t>
  </si>
  <si>
    <t>m3</t>
  </si>
  <si>
    <t>;sportovní hřiště</t>
  </si>
  <si>
    <t>570,5*(0,011+0,04+0,06+0,15+0,15)</t>
  </si>
  <si>
    <t>(31+18+31+5*2+18)*0,25*0,41</t>
  </si>
  <si>
    <t>;pyramida</t>
  </si>
  <si>
    <t>5*5*0,2</t>
  </si>
  <si>
    <t>;trojhrazda</t>
  </si>
  <si>
    <t>5*2*0,2</t>
  </si>
  <si>
    <t>;trojkladina</t>
  </si>
  <si>
    <t>8,5*4,5*0,2</t>
  </si>
  <si>
    <t>;šplhaci sestava</t>
  </si>
  <si>
    <t>7,2*6,6*0,2</t>
  </si>
  <si>
    <t>;drenážní rýha</t>
  </si>
  <si>
    <t>31*0,55*0,6</t>
  </si>
  <si>
    <t>175101201R00</t>
  </si>
  <si>
    <t>Obsyp objektu bez prohození sypaniny</t>
  </si>
  <si>
    <t>;obsyp hřiště po montáži obrubníků</t>
  </si>
  <si>
    <t>(31+18+31+5*2+18)*0,2*0,25</t>
  </si>
  <si>
    <t>58331605.4</t>
  </si>
  <si>
    <t>Kamenivo těžené</t>
  </si>
  <si>
    <t>T</t>
  </si>
  <si>
    <t>10,23*2,4</t>
  </si>
  <si>
    <t>174201101R00</t>
  </si>
  <si>
    <t>Zásyp jam, rýh, šachet bez zhutnění</t>
  </si>
  <si>
    <t>;terénní úpravy</t>
  </si>
  <si>
    <t>162701105R00</t>
  </si>
  <si>
    <t>Vodorovné přemístění výkopku z hor.1-4 na skládku nákladní vozidlo do 3t</t>
  </si>
  <si>
    <t>279,93-75-5,4</t>
  </si>
  <si>
    <t>171201201RT1</t>
  </si>
  <si>
    <t>Uložení sypaniny na skládku včetně poplatku za skládku</t>
  </si>
  <si>
    <t>199,53</t>
  </si>
  <si>
    <t>181301101R00</t>
  </si>
  <si>
    <t>Rozprostření ornice, rovina, tl. do 10 cm do 500m2</t>
  </si>
  <si>
    <t>m2</t>
  </si>
  <si>
    <t>180401211R00</t>
  </si>
  <si>
    <t>Založení trávníku lučního výsevem v rovině včetně travního semene</t>
  </si>
  <si>
    <t>185803111R00</t>
  </si>
  <si>
    <t>Ošetření trávníku v rovině</t>
  </si>
  <si>
    <t>2530-150</t>
  </si>
  <si>
    <t>131201201R00</t>
  </si>
  <si>
    <t>Hloubení zapažených jam v hor.3 do 100 m3</t>
  </si>
  <si>
    <t>2</t>
  </si>
  <si>
    <t>Základy,zvláštní zakládání</t>
  </si>
  <si>
    <t>275311511R00</t>
  </si>
  <si>
    <t>Beton zákl. patek prokl. kamenem B 12,5 (C 12/15)</t>
  </si>
  <si>
    <t>5</t>
  </si>
  <si>
    <t>Komunikace</t>
  </si>
  <si>
    <t>564851111R00</t>
  </si>
  <si>
    <t>Podklad ze štěrkodrti po zhutnění tloušťky 15 cm</t>
  </si>
  <si>
    <t>570,5</t>
  </si>
  <si>
    <t>564751111R00</t>
  </si>
  <si>
    <t>Podklad z kameniva drceného vel.32-63 mm,tl. 15 cm</t>
  </si>
  <si>
    <t>564811112R00</t>
  </si>
  <si>
    <t>Podklad ze štěrkodrti po zhutnění tloušťky 6 cm</t>
  </si>
  <si>
    <t>589 22-7000</t>
  </si>
  <si>
    <t>Podklad z elastické podložky tl. 40 mm</t>
  </si>
  <si>
    <t>507,5</t>
  </si>
  <si>
    <t>589 22-7001</t>
  </si>
  <si>
    <t>589 22-7003</t>
  </si>
  <si>
    <t>provedení lajnování jednoltivých hřišť a drah</t>
  </si>
  <si>
    <t>kpl</t>
  </si>
  <si>
    <t>91</t>
  </si>
  <si>
    <t>Doplňující práce na komunikaci</t>
  </si>
  <si>
    <t>916561111R00</t>
  </si>
  <si>
    <t>Osazení záhon.obrubníků do lože z B 12,5 s opěrou</t>
  </si>
  <si>
    <t>m</t>
  </si>
  <si>
    <t>31+18+31+5*2+18</t>
  </si>
  <si>
    <t>59217330</t>
  </si>
  <si>
    <t>Obrubník záhonový  ABO 45-25 1000x50x250 mm</t>
  </si>
  <si>
    <t>kus</t>
  </si>
  <si>
    <t>108*1,02</t>
  </si>
  <si>
    <t>98</t>
  </si>
  <si>
    <t>Demolice</t>
  </si>
  <si>
    <t>981014314R00</t>
  </si>
  <si>
    <t>Demolice budov mechanizací, zdivo, konstr. do 25 %</t>
  </si>
  <si>
    <t>11*5*3,2</t>
  </si>
  <si>
    <t>979 08-3117.R00</t>
  </si>
  <si>
    <t>Vodorovné přemístění suti na skládku</t>
  </si>
  <si>
    <t>t</t>
  </si>
  <si>
    <t>79,2</t>
  </si>
  <si>
    <t>981-1</t>
  </si>
  <si>
    <t>Poplatek za skládku suti</t>
  </si>
  <si>
    <t>98-2</t>
  </si>
  <si>
    <t>Demolice stávajících herních prvků - prolézačky,  skluzavky, pískoviště vč.obrub</t>
  </si>
  <si>
    <t>767</t>
  </si>
  <si>
    <t>Konstrukce zámečnické</t>
  </si>
  <si>
    <t>767911130R00</t>
  </si>
  <si>
    <t>Montáž oplocení strojového pletiva H do 2,0 m včetně dodávky</t>
  </si>
  <si>
    <t>767-1</t>
  </si>
  <si>
    <t>767-2</t>
  </si>
  <si>
    <t>D+M - trojkladina</t>
  </si>
  <si>
    <t>767-3</t>
  </si>
  <si>
    <t>D+M - trojhrazda</t>
  </si>
  <si>
    <t>767-4</t>
  </si>
  <si>
    <t>D+M - šplahcí sestava</t>
  </si>
  <si>
    <t>767-5</t>
  </si>
  <si>
    <t>D+M - kreslící tabule se stříškou</t>
  </si>
  <si>
    <t>767-6</t>
  </si>
  <si>
    <t>Zpětná montáž betonového stolu na stolní tenis</t>
  </si>
  <si>
    <t>767-7</t>
  </si>
  <si>
    <t>D+M - pouzdro pro volejbalový sloupek</t>
  </si>
  <si>
    <t>767-8</t>
  </si>
  <si>
    <t>D+M - nosná konstrukce desky a basketbalového koše</t>
  </si>
  <si>
    <t>767-9</t>
  </si>
  <si>
    <t>D+M - branka na házenou vč. sítě kotvená do pouzdra</t>
  </si>
  <si>
    <t>767-10</t>
  </si>
  <si>
    <t>D+M - lavička bez opěradla</t>
  </si>
  <si>
    <t>Mimořádně ztížené dopravní podmínky</t>
  </si>
  <si>
    <t>Zařízení staveniště</t>
  </si>
  <si>
    <t>Město Kolín</t>
  </si>
  <si>
    <t>ZADÁNÍ STAVBY</t>
  </si>
  <si>
    <t>Sportovní hřiště 2.ZŠ v Kolíně</t>
  </si>
  <si>
    <t>Novostavba sportovního hřiště 2.ZŠ</t>
  </si>
  <si>
    <t>Polyuretanový povrch EPDM tl.11 mm</t>
  </si>
  <si>
    <t>D+M lanová pyramida, výška 4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</si>
</sst>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5" fillId="0" borderId="61" xfId="46" applyNumberFormat="1" applyFont="1" applyFill="1" applyBorder="1" applyAlignment="1">
      <alignment horizontal="right" wrapText="1"/>
      <protection/>
    </xf>
    <xf numFmtId="0" fontId="15" fillId="0" borderId="61" xfId="46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182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 t="s">
        <v>183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184</v>
      </c>
      <c r="D6" s="11"/>
      <c r="E6" s="11"/>
      <c r="F6" s="19"/>
      <c r="G6" s="13"/>
    </row>
    <row r="7" spans="1:9" ht="12.75">
      <c r="A7" s="14" t="s">
        <v>7</v>
      </c>
      <c r="B7" s="16"/>
      <c r="C7" s="182"/>
      <c r="D7" s="183"/>
      <c r="E7" s="20" t="s">
        <v>8</v>
      </c>
      <c r="F7" s="21"/>
      <c r="G7" s="22">
        <v>0</v>
      </c>
      <c r="H7" s="23"/>
      <c r="I7" s="23"/>
    </row>
    <row r="8" spans="1:7" ht="12.75">
      <c r="A8" s="14" t="s">
        <v>9</v>
      </c>
      <c r="B8" s="16"/>
      <c r="C8" s="182" t="s">
        <v>181</v>
      </c>
      <c r="D8" s="183"/>
      <c r="E8" s="17" t="s">
        <v>10</v>
      </c>
      <c r="F8" s="16"/>
      <c r="G8" s="24">
        <f>IF(PocetMJ=0,,ROUND((F30+F32)/PocetMJ,1))</f>
        <v>0</v>
      </c>
    </row>
    <row r="9" spans="1:7" ht="12.75">
      <c r="A9" s="25" t="s">
        <v>11</v>
      </c>
      <c r="B9" s="26"/>
      <c r="C9" s="26"/>
      <c r="D9" s="26"/>
      <c r="E9" s="27" t="s">
        <v>12</v>
      </c>
      <c r="F9" s="26"/>
      <c r="G9" s="28"/>
    </row>
    <row r="10" spans="1:57" ht="12.75">
      <c r="A10" s="29" t="s">
        <v>13</v>
      </c>
      <c r="B10" s="30"/>
      <c r="C10" s="30"/>
      <c r="D10" s="30"/>
      <c r="E10" s="12" t="s">
        <v>14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15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16</v>
      </c>
      <c r="B13" s="37"/>
      <c r="C13" s="38"/>
      <c r="D13" s="39" t="s">
        <v>17</v>
      </c>
      <c r="E13" s="40"/>
      <c r="F13" s="40"/>
      <c r="G13" s="38"/>
    </row>
    <row r="14" spans="1:7" ht="15.75" customHeight="1">
      <c r="A14" s="41"/>
      <c r="B14" s="42" t="s">
        <v>18</v>
      </c>
      <c r="C14" s="43">
        <f>Dodavka</f>
        <v>0</v>
      </c>
      <c r="D14" s="44" t="str">
        <f>Rekapitulace!A18</f>
        <v>Mimořádně ztížené dopravní podmínky</v>
      </c>
      <c r="E14" s="45"/>
      <c r="F14" s="46"/>
      <c r="G14" s="43">
        <f>Rekapitulace!I18</f>
        <v>0</v>
      </c>
    </row>
    <row r="15" spans="1:7" ht="15.75" customHeight="1">
      <c r="A15" s="41" t="s">
        <v>19</v>
      </c>
      <c r="B15" s="42" t="s">
        <v>20</v>
      </c>
      <c r="C15" s="43">
        <f>Mont</f>
        <v>0</v>
      </c>
      <c r="D15" s="25" t="str">
        <f>Rekapitulace!A19</f>
        <v>Zařízení staveniště</v>
      </c>
      <c r="E15" s="47"/>
      <c r="F15" s="48"/>
      <c r="G15" s="43">
        <f>Rekapitulace!I19</f>
        <v>0</v>
      </c>
    </row>
    <row r="16" spans="1:7" ht="15.75" customHeight="1">
      <c r="A16" s="41" t="s">
        <v>21</v>
      </c>
      <c r="B16" s="42" t="s">
        <v>22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23</v>
      </c>
      <c r="B17" s="42" t="s">
        <v>24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25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26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27</v>
      </c>
      <c r="B21" s="30"/>
      <c r="C21" s="43">
        <f>C18+C20</f>
        <v>0</v>
      </c>
      <c r="D21" s="25" t="s">
        <v>28</v>
      </c>
      <c r="E21" s="47"/>
      <c r="F21" s="48"/>
      <c r="G21" s="43">
        <f>G22-SUM(G14:G20)</f>
        <v>0</v>
      </c>
    </row>
    <row r="22" spans="1:7" ht="15.75" customHeight="1" thickBot="1">
      <c r="A22" s="25" t="s">
        <v>29</v>
      </c>
      <c r="B22" s="26"/>
      <c r="C22" s="52">
        <f>C21+G22</f>
        <v>0</v>
      </c>
      <c r="D22" s="53" t="s">
        <v>30</v>
      </c>
      <c r="E22" s="54"/>
      <c r="F22" s="55"/>
      <c r="G22" s="43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29" t="s">
        <v>35</v>
      </c>
      <c r="B25" s="56"/>
      <c r="C25" s="12" t="s">
        <v>35</v>
      </c>
      <c r="D25" s="30"/>
      <c r="E25" s="12" t="s">
        <v>35</v>
      </c>
      <c r="F25" s="30"/>
      <c r="G25" s="13"/>
    </row>
    <row r="26" spans="1:7" ht="12.75">
      <c r="A26" s="29"/>
      <c r="B26" s="57"/>
      <c r="C26" s="12" t="s">
        <v>36</v>
      </c>
      <c r="D26" s="30"/>
      <c r="E26" s="12" t="s">
        <v>37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38</v>
      </c>
      <c r="B29" s="16"/>
      <c r="C29" s="58">
        <v>0</v>
      </c>
      <c r="D29" s="16" t="s">
        <v>39</v>
      </c>
      <c r="E29" s="17"/>
      <c r="F29" s="59">
        <v>0</v>
      </c>
      <c r="G29" s="18"/>
    </row>
    <row r="30" spans="1:7" ht="12.75">
      <c r="A30" s="14" t="s">
        <v>38</v>
      </c>
      <c r="B30" s="16"/>
      <c r="C30" s="58">
        <v>10</v>
      </c>
      <c r="D30" s="16" t="s">
        <v>39</v>
      </c>
      <c r="E30" s="17"/>
      <c r="F30" s="59">
        <v>0</v>
      </c>
      <c r="G30" s="18"/>
    </row>
    <row r="31" spans="1:7" ht="12.75">
      <c r="A31" s="14" t="s">
        <v>40</v>
      </c>
      <c r="B31" s="16"/>
      <c r="C31" s="58">
        <v>10</v>
      </c>
      <c r="D31" s="16" t="s">
        <v>39</v>
      </c>
      <c r="E31" s="17"/>
      <c r="F31" s="60">
        <f>ROUND(PRODUCT(F30,C31/100),1)</f>
        <v>0</v>
      </c>
      <c r="G31" s="28"/>
    </row>
    <row r="32" spans="1:7" ht="12.75">
      <c r="A32" s="14" t="s">
        <v>38</v>
      </c>
      <c r="B32" s="16"/>
      <c r="C32" s="58">
        <v>20</v>
      </c>
      <c r="D32" s="16" t="s">
        <v>39</v>
      </c>
      <c r="E32" s="17"/>
      <c r="F32" s="59">
        <v>0</v>
      </c>
      <c r="G32" s="18"/>
    </row>
    <row r="33" spans="1:7" ht="12.75">
      <c r="A33" s="14" t="s">
        <v>40</v>
      </c>
      <c r="B33" s="16"/>
      <c r="C33" s="58">
        <v>20</v>
      </c>
      <c r="D33" s="16" t="s">
        <v>39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3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3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3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3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3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3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3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3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3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3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H20" sqref="H20:I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4</v>
      </c>
      <c r="B1" s="189"/>
      <c r="C1" s="69" t="str">
        <f>CONCATENATE(cislostavby," ",nazevstavby)</f>
        <v> Novostavba sportovního hřiště 2.ZŠ</v>
      </c>
      <c r="D1" s="70"/>
      <c r="E1" s="71"/>
      <c r="F1" s="70"/>
      <c r="G1" s="72"/>
      <c r="H1" s="73"/>
      <c r="I1" s="74"/>
    </row>
    <row r="2" spans="1:9" ht="13.5" thickBot="1">
      <c r="A2" s="190" t="s">
        <v>0</v>
      </c>
      <c r="B2" s="191"/>
      <c r="C2" s="75" t="str">
        <f>CONCATENATE(cisloobjektu," ",nazevobjektu)</f>
        <v> Sportovní hřiště 2.ZŠ v Kolíně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44</v>
      </c>
      <c r="C6" s="80"/>
      <c r="D6" s="81"/>
      <c r="E6" s="82" t="s">
        <v>45</v>
      </c>
      <c r="F6" s="83" t="s">
        <v>46</v>
      </c>
      <c r="G6" s="83" t="s">
        <v>47</v>
      </c>
      <c r="H6" s="83" t="s">
        <v>48</v>
      </c>
      <c r="I6" s="84" t="s">
        <v>26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Položky!BA42</f>
        <v>0</v>
      </c>
      <c r="F7" s="179">
        <f>Položky!BB42</f>
        <v>0</v>
      </c>
      <c r="G7" s="179">
        <f>Položky!BC42</f>
        <v>0</v>
      </c>
      <c r="H7" s="179">
        <f>Položky!BD42</f>
        <v>0</v>
      </c>
      <c r="I7" s="180">
        <f>Položky!BE42</f>
        <v>0</v>
      </c>
    </row>
    <row r="8" spans="1:9" s="30" customFormat="1" ht="12.75">
      <c r="A8" s="177" t="str">
        <f>Položky!B43</f>
        <v>2</v>
      </c>
      <c r="B8" s="85" t="str">
        <f>Položky!C43</f>
        <v>Základy,zvláštní zakládání</v>
      </c>
      <c r="C8" s="86"/>
      <c r="D8" s="87"/>
      <c r="E8" s="178">
        <f>Položky!BA45</f>
        <v>0</v>
      </c>
      <c r="F8" s="179">
        <f>Položky!BB45</f>
        <v>0</v>
      </c>
      <c r="G8" s="179">
        <f>Položky!BC45</f>
        <v>0</v>
      </c>
      <c r="H8" s="179">
        <f>Položky!BD45</f>
        <v>0</v>
      </c>
      <c r="I8" s="180">
        <f>Položky!BE45</f>
        <v>0</v>
      </c>
    </row>
    <row r="9" spans="1:9" s="30" customFormat="1" ht="12.75">
      <c r="A9" s="177" t="str">
        <f>Položky!B46</f>
        <v>5</v>
      </c>
      <c r="B9" s="85" t="str">
        <f>Položky!C46</f>
        <v>Komunikace</v>
      </c>
      <c r="C9" s="86"/>
      <c r="D9" s="87"/>
      <c r="E9" s="178">
        <f>Položky!BA58</f>
        <v>0</v>
      </c>
      <c r="F9" s="179">
        <f>Položky!BB58</f>
        <v>0</v>
      </c>
      <c r="G9" s="179">
        <f>Položky!BC58</f>
        <v>0</v>
      </c>
      <c r="H9" s="179">
        <f>Položky!BD58</f>
        <v>0</v>
      </c>
      <c r="I9" s="180">
        <f>Položky!BE58</f>
        <v>0</v>
      </c>
    </row>
    <row r="10" spans="1:9" s="30" customFormat="1" ht="12.75">
      <c r="A10" s="177" t="str">
        <f>Položky!B59</f>
        <v>91</v>
      </c>
      <c r="B10" s="85" t="str">
        <f>Položky!C59</f>
        <v>Doplňující práce na komunikaci</v>
      </c>
      <c r="C10" s="86"/>
      <c r="D10" s="87"/>
      <c r="E10" s="178">
        <f>Položky!BA64</f>
        <v>0</v>
      </c>
      <c r="F10" s="179">
        <f>Položky!BB64</f>
        <v>0</v>
      </c>
      <c r="G10" s="179">
        <f>Položky!BC64</f>
        <v>0</v>
      </c>
      <c r="H10" s="179">
        <f>Položky!BD64</f>
        <v>0</v>
      </c>
      <c r="I10" s="180">
        <f>Položky!BE64</f>
        <v>0</v>
      </c>
    </row>
    <row r="11" spans="1:9" s="30" customFormat="1" ht="12.75">
      <c r="A11" s="177" t="str">
        <f>Položky!B65</f>
        <v>98</v>
      </c>
      <c r="B11" s="85" t="str">
        <f>Položky!C65</f>
        <v>Demolice</v>
      </c>
      <c r="C11" s="86"/>
      <c r="D11" s="87"/>
      <c r="E11" s="178">
        <f>Položky!BA73</f>
        <v>0</v>
      </c>
      <c r="F11" s="179">
        <f>Položky!BB73</f>
        <v>0</v>
      </c>
      <c r="G11" s="179">
        <f>Položky!BC73</f>
        <v>0</v>
      </c>
      <c r="H11" s="179">
        <f>Položky!BD73</f>
        <v>0</v>
      </c>
      <c r="I11" s="180">
        <f>Položky!BE73</f>
        <v>0</v>
      </c>
    </row>
    <row r="12" spans="1:9" s="30" customFormat="1" ht="13.5" thickBot="1">
      <c r="A12" s="177" t="str">
        <f>Položky!B74</f>
        <v>767</v>
      </c>
      <c r="B12" s="85" t="str">
        <f>Položky!C74</f>
        <v>Konstrukce zámečnické</v>
      </c>
      <c r="C12" s="86"/>
      <c r="D12" s="87"/>
      <c r="E12" s="178">
        <f>Položky!BA86</f>
        <v>0</v>
      </c>
      <c r="F12" s="179">
        <f>Položky!BB86</f>
        <v>0</v>
      </c>
      <c r="G12" s="179">
        <f>Položky!BC86</f>
        <v>0</v>
      </c>
      <c r="H12" s="179">
        <f>Položky!BD86</f>
        <v>0</v>
      </c>
      <c r="I12" s="180">
        <f>Položky!BE86</f>
        <v>0</v>
      </c>
    </row>
    <row r="13" spans="1:9" s="93" customFormat="1" ht="13.5" thickBot="1">
      <c r="A13" s="88"/>
      <c r="B13" s="80" t="s">
        <v>49</v>
      </c>
      <c r="C13" s="80"/>
      <c r="D13" s="89"/>
      <c r="E13" s="90">
        <f>SUM(E7:E12)</f>
        <v>0</v>
      </c>
      <c r="F13" s="91">
        <f>SUM(F7:F12)</f>
        <v>0</v>
      </c>
      <c r="G13" s="91">
        <f>SUM(G7:G12)</f>
        <v>0</v>
      </c>
      <c r="H13" s="91">
        <f>SUM(H7:H12)</f>
        <v>0</v>
      </c>
      <c r="I13" s="92">
        <f>SUM(I7:I12)</f>
        <v>0</v>
      </c>
    </row>
    <row r="14" spans="1:9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57" ht="19.5" customHeight="1">
      <c r="A15" s="94" t="s">
        <v>50</v>
      </c>
      <c r="B15" s="94"/>
      <c r="C15" s="94"/>
      <c r="D15" s="94"/>
      <c r="E15" s="94"/>
      <c r="F15" s="94"/>
      <c r="G15" s="95"/>
      <c r="H15" s="94"/>
      <c r="I15" s="94"/>
      <c r="BA15" s="31"/>
      <c r="BB15" s="31"/>
      <c r="BC15" s="31"/>
      <c r="BD15" s="31"/>
      <c r="BE15" s="31"/>
    </row>
    <row r="16" spans="1:9" ht="13.5" thickBo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7" t="s">
        <v>51</v>
      </c>
      <c r="B17" s="98"/>
      <c r="C17" s="98"/>
      <c r="D17" s="99"/>
      <c r="E17" s="100" t="s">
        <v>52</v>
      </c>
      <c r="F17" s="101" t="s">
        <v>53</v>
      </c>
      <c r="G17" s="102" t="s">
        <v>54</v>
      </c>
      <c r="H17" s="103"/>
      <c r="I17" s="104" t="s">
        <v>52</v>
      </c>
    </row>
    <row r="18" spans="1:53" ht="12.75">
      <c r="A18" s="105" t="s">
        <v>179</v>
      </c>
      <c r="B18" s="106"/>
      <c r="C18" s="106"/>
      <c r="D18" s="107"/>
      <c r="E18" s="108"/>
      <c r="F18" s="109">
        <v>0</v>
      </c>
      <c r="G18" s="110">
        <f>CHOOSE(BA18+1,HSV+PSV,HSV+PSV+Mont,HSV+PSV+Dodavka+Mont,HSV,PSV,Mont,Dodavka,Mont+Dodavka,0)</f>
        <v>0</v>
      </c>
      <c r="H18" s="111"/>
      <c r="I18" s="112">
        <f>E18+F18*G18/100</f>
        <v>0</v>
      </c>
      <c r="BA18">
        <v>0</v>
      </c>
    </row>
    <row r="19" spans="1:53" ht="12.75">
      <c r="A19" s="105" t="s">
        <v>180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9" ht="13.5" thickBot="1">
      <c r="A20" s="113"/>
      <c r="B20" s="114" t="s">
        <v>55</v>
      </c>
      <c r="C20" s="115"/>
      <c r="D20" s="116"/>
      <c r="E20" s="117"/>
      <c r="F20" s="118"/>
      <c r="G20" s="118"/>
      <c r="H20" s="194">
        <f>SUM(I18:I19)</f>
        <v>0</v>
      </c>
      <c r="I20" s="195"/>
    </row>
    <row r="22" spans="2:9" ht="12.75">
      <c r="B22" s="93"/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3"/>
  <sheetViews>
    <sheetView showGridLines="0" showZeros="0" tabSelected="1" zoomScale="80" zoomScaleNormal="80" zoomScalePageLayoutView="0" workbookViewId="0" topLeftCell="B1">
      <selection activeCell="C76" sqref="C76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56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8" t="s">
        <v>4</v>
      </c>
      <c r="B3" s="189"/>
      <c r="C3" s="69" t="str">
        <f>CONCATENATE(cislostavby," ",nazevstavby)</f>
        <v> Novostavba sportovního hřiště 2.ZŠ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0</v>
      </c>
      <c r="B4" s="191"/>
      <c r="C4" s="75" t="str">
        <f>CONCATENATE(cisloobjektu," ",nazevobjektu)</f>
        <v> Sportovní hřiště 2.ZŠ v Kolíně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57</v>
      </c>
      <c r="B6" s="135" t="s">
        <v>58</v>
      </c>
      <c r="C6" s="135" t="s">
        <v>59</v>
      </c>
      <c r="D6" s="135" t="s">
        <v>60</v>
      </c>
      <c r="E6" s="136" t="s">
        <v>61</v>
      </c>
      <c r="F6" s="135" t="s">
        <v>62</v>
      </c>
      <c r="G6" s="137" t="s">
        <v>63</v>
      </c>
      <c r="H6" s="138" t="s">
        <v>64</v>
      </c>
      <c r="I6" s="138" t="s">
        <v>65</v>
      </c>
    </row>
    <row r="7" spans="1:15" ht="12.75">
      <c r="A7" s="139" t="s">
        <v>66</v>
      </c>
      <c r="B7" s="140" t="s">
        <v>67</v>
      </c>
      <c r="C7" s="141" t="s">
        <v>68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70</v>
      </c>
      <c r="C8" s="149" t="s">
        <v>71</v>
      </c>
      <c r="D8" s="150" t="s">
        <v>72</v>
      </c>
      <c r="E8" s="151">
        <v>279.9295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1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196" t="s">
        <v>73</v>
      </c>
      <c r="D9" s="197"/>
      <c r="E9" s="156">
        <v>0</v>
      </c>
      <c r="F9" s="157"/>
      <c r="G9" s="158"/>
      <c r="H9" s="159"/>
      <c r="I9" s="159"/>
      <c r="M9" s="160" t="s">
        <v>73</v>
      </c>
      <c r="O9" s="146"/>
    </row>
    <row r="10" spans="1:15" ht="12.75">
      <c r="A10" s="154"/>
      <c r="B10" s="155"/>
      <c r="C10" s="196" t="s">
        <v>74</v>
      </c>
      <c r="D10" s="197"/>
      <c r="E10" s="156">
        <v>234.4755</v>
      </c>
      <c r="F10" s="157"/>
      <c r="G10" s="158"/>
      <c r="H10" s="159"/>
      <c r="I10" s="159"/>
      <c r="M10" s="160" t="s">
        <v>74</v>
      </c>
      <c r="O10" s="146"/>
    </row>
    <row r="11" spans="1:15" ht="12.75">
      <c r="A11" s="154"/>
      <c r="B11" s="155"/>
      <c r="C11" s="196" t="s">
        <v>75</v>
      </c>
      <c r="D11" s="197"/>
      <c r="E11" s="156">
        <v>11.07</v>
      </c>
      <c r="F11" s="157"/>
      <c r="G11" s="158"/>
      <c r="H11" s="159"/>
      <c r="I11" s="159"/>
      <c r="M11" s="160" t="s">
        <v>75</v>
      </c>
      <c r="O11" s="146"/>
    </row>
    <row r="12" spans="1:15" ht="12.75">
      <c r="A12" s="154"/>
      <c r="B12" s="155"/>
      <c r="C12" s="196" t="s">
        <v>76</v>
      </c>
      <c r="D12" s="197"/>
      <c r="E12" s="156">
        <v>0</v>
      </c>
      <c r="F12" s="157"/>
      <c r="G12" s="158"/>
      <c r="H12" s="159"/>
      <c r="I12" s="159"/>
      <c r="M12" s="160" t="s">
        <v>76</v>
      </c>
      <c r="O12" s="146"/>
    </row>
    <row r="13" spans="1:15" ht="12.75">
      <c r="A13" s="154"/>
      <c r="B13" s="155"/>
      <c r="C13" s="196" t="s">
        <v>77</v>
      </c>
      <c r="D13" s="197"/>
      <c r="E13" s="156">
        <v>5</v>
      </c>
      <c r="F13" s="157"/>
      <c r="G13" s="158"/>
      <c r="H13" s="159"/>
      <c r="I13" s="159"/>
      <c r="M13" s="160" t="s">
        <v>77</v>
      </c>
      <c r="O13" s="146"/>
    </row>
    <row r="14" spans="1:15" ht="12.75">
      <c r="A14" s="154"/>
      <c r="B14" s="155"/>
      <c r="C14" s="196" t="s">
        <v>78</v>
      </c>
      <c r="D14" s="197"/>
      <c r="E14" s="156">
        <v>0</v>
      </c>
      <c r="F14" s="157"/>
      <c r="G14" s="158"/>
      <c r="H14" s="159"/>
      <c r="I14" s="159"/>
      <c r="M14" s="160" t="s">
        <v>78</v>
      </c>
      <c r="O14" s="146"/>
    </row>
    <row r="15" spans="1:15" ht="12.75">
      <c r="A15" s="154"/>
      <c r="B15" s="155"/>
      <c r="C15" s="196" t="s">
        <v>79</v>
      </c>
      <c r="D15" s="197"/>
      <c r="E15" s="156">
        <v>2</v>
      </c>
      <c r="F15" s="157"/>
      <c r="G15" s="158"/>
      <c r="H15" s="159"/>
      <c r="I15" s="159"/>
      <c r="M15" s="160" t="s">
        <v>79</v>
      </c>
      <c r="O15" s="146"/>
    </row>
    <row r="16" spans="1:15" ht="12.75">
      <c r="A16" s="154"/>
      <c r="B16" s="155"/>
      <c r="C16" s="196" t="s">
        <v>80</v>
      </c>
      <c r="D16" s="197"/>
      <c r="E16" s="156">
        <v>0</v>
      </c>
      <c r="F16" s="157"/>
      <c r="G16" s="158"/>
      <c r="H16" s="159"/>
      <c r="I16" s="159"/>
      <c r="M16" s="160" t="s">
        <v>80</v>
      </c>
      <c r="O16" s="146"/>
    </row>
    <row r="17" spans="1:15" ht="12.75">
      <c r="A17" s="154"/>
      <c r="B17" s="155"/>
      <c r="C17" s="196" t="s">
        <v>81</v>
      </c>
      <c r="D17" s="197"/>
      <c r="E17" s="156">
        <v>7.65</v>
      </c>
      <c r="F17" s="157"/>
      <c r="G17" s="158"/>
      <c r="H17" s="159"/>
      <c r="I17" s="159"/>
      <c r="M17" s="160" t="s">
        <v>81</v>
      </c>
      <c r="O17" s="146"/>
    </row>
    <row r="18" spans="1:15" ht="12.75">
      <c r="A18" s="154"/>
      <c r="B18" s="155"/>
      <c r="C18" s="196" t="s">
        <v>82</v>
      </c>
      <c r="D18" s="197"/>
      <c r="E18" s="156">
        <v>0</v>
      </c>
      <c r="F18" s="157"/>
      <c r="G18" s="158"/>
      <c r="H18" s="159"/>
      <c r="I18" s="159"/>
      <c r="M18" s="160" t="s">
        <v>82</v>
      </c>
      <c r="O18" s="146"/>
    </row>
    <row r="19" spans="1:15" ht="12.75">
      <c r="A19" s="154"/>
      <c r="B19" s="155"/>
      <c r="C19" s="196" t="s">
        <v>83</v>
      </c>
      <c r="D19" s="197"/>
      <c r="E19" s="156">
        <v>9.504</v>
      </c>
      <c r="F19" s="157"/>
      <c r="G19" s="158"/>
      <c r="H19" s="159"/>
      <c r="I19" s="159"/>
      <c r="M19" s="160" t="s">
        <v>83</v>
      </c>
      <c r="O19" s="146"/>
    </row>
    <row r="20" spans="1:15" ht="12.75">
      <c r="A20" s="154"/>
      <c r="B20" s="155"/>
      <c r="C20" s="196" t="s">
        <v>84</v>
      </c>
      <c r="D20" s="197"/>
      <c r="E20" s="156">
        <v>0</v>
      </c>
      <c r="F20" s="157"/>
      <c r="G20" s="158"/>
      <c r="H20" s="159"/>
      <c r="I20" s="159"/>
      <c r="M20" s="160" t="s">
        <v>84</v>
      </c>
      <c r="O20" s="146"/>
    </row>
    <row r="21" spans="1:15" ht="12.75">
      <c r="A21" s="154"/>
      <c r="B21" s="155"/>
      <c r="C21" s="196" t="s">
        <v>85</v>
      </c>
      <c r="D21" s="197"/>
      <c r="E21" s="156">
        <v>10.23</v>
      </c>
      <c r="F21" s="157"/>
      <c r="G21" s="158"/>
      <c r="H21" s="159"/>
      <c r="I21" s="159"/>
      <c r="M21" s="160" t="s">
        <v>85</v>
      </c>
      <c r="O21" s="146"/>
    </row>
    <row r="22" spans="1:57" ht="12.75">
      <c r="A22" s="147">
        <v>2</v>
      </c>
      <c r="B22" s="148" t="s">
        <v>86</v>
      </c>
      <c r="C22" s="149" t="s">
        <v>87</v>
      </c>
      <c r="D22" s="150" t="s">
        <v>72</v>
      </c>
      <c r="E22" s="151">
        <v>15.63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O22" s="146">
        <v>2</v>
      </c>
      <c r="AA22" s="122">
        <v>12</v>
      </c>
      <c r="AB22" s="122">
        <v>1</v>
      </c>
      <c r="AC22" s="122">
        <v>2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15" ht="12.75">
      <c r="A23" s="154"/>
      <c r="B23" s="155"/>
      <c r="C23" s="196" t="s">
        <v>88</v>
      </c>
      <c r="D23" s="197"/>
      <c r="E23" s="156">
        <v>0</v>
      </c>
      <c r="F23" s="157"/>
      <c r="G23" s="158"/>
      <c r="H23" s="159"/>
      <c r="I23" s="159"/>
      <c r="M23" s="160" t="s">
        <v>88</v>
      </c>
      <c r="O23" s="146"/>
    </row>
    <row r="24" spans="1:15" ht="12.75">
      <c r="A24" s="154"/>
      <c r="B24" s="155"/>
      <c r="C24" s="196" t="s">
        <v>89</v>
      </c>
      <c r="D24" s="197"/>
      <c r="E24" s="156">
        <v>5.4</v>
      </c>
      <c r="F24" s="157"/>
      <c r="G24" s="158"/>
      <c r="H24" s="159"/>
      <c r="I24" s="159"/>
      <c r="M24" s="160" t="s">
        <v>89</v>
      </c>
      <c r="O24" s="146"/>
    </row>
    <row r="25" spans="1:15" ht="12.75">
      <c r="A25" s="154"/>
      <c r="B25" s="155"/>
      <c r="C25" s="196" t="s">
        <v>84</v>
      </c>
      <c r="D25" s="197"/>
      <c r="E25" s="156">
        <v>0</v>
      </c>
      <c r="F25" s="157"/>
      <c r="G25" s="158"/>
      <c r="H25" s="159"/>
      <c r="I25" s="159"/>
      <c r="M25" s="160" t="s">
        <v>84</v>
      </c>
      <c r="O25" s="146"/>
    </row>
    <row r="26" spans="1:15" ht="12.75">
      <c r="A26" s="154"/>
      <c r="B26" s="155"/>
      <c r="C26" s="196" t="s">
        <v>85</v>
      </c>
      <c r="D26" s="197"/>
      <c r="E26" s="156">
        <v>10.23</v>
      </c>
      <c r="F26" s="157"/>
      <c r="G26" s="158"/>
      <c r="H26" s="159"/>
      <c r="I26" s="159"/>
      <c r="M26" s="160" t="s">
        <v>85</v>
      </c>
      <c r="O26" s="146"/>
    </row>
    <row r="27" spans="1:57" ht="12.75">
      <c r="A27" s="147">
        <v>3</v>
      </c>
      <c r="B27" s="148" t="s">
        <v>90</v>
      </c>
      <c r="C27" s="149" t="s">
        <v>91</v>
      </c>
      <c r="D27" s="150" t="s">
        <v>92</v>
      </c>
      <c r="E27" s="151">
        <v>24.552</v>
      </c>
      <c r="F27" s="151">
        <v>0</v>
      </c>
      <c r="G27" s="152">
        <f>E27*F27</f>
        <v>0</v>
      </c>
      <c r="H27" s="153">
        <v>1</v>
      </c>
      <c r="I27" s="153">
        <f>E27*H27</f>
        <v>24.552</v>
      </c>
      <c r="O27" s="146">
        <v>2</v>
      </c>
      <c r="AA27" s="122">
        <v>12</v>
      </c>
      <c r="AB27" s="122">
        <v>1</v>
      </c>
      <c r="AC27" s="122">
        <v>3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15" ht="12.75">
      <c r="A28" s="154"/>
      <c r="B28" s="155"/>
      <c r="C28" s="196" t="s">
        <v>93</v>
      </c>
      <c r="D28" s="197"/>
      <c r="E28" s="156">
        <v>24.552</v>
      </c>
      <c r="F28" s="157"/>
      <c r="G28" s="158"/>
      <c r="H28" s="159"/>
      <c r="I28" s="159"/>
      <c r="M28" s="160" t="s">
        <v>93</v>
      </c>
      <c r="O28" s="146"/>
    </row>
    <row r="29" spans="1:57" ht="12.75">
      <c r="A29" s="147">
        <v>4</v>
      </c>
      <c r="B29" s="148" t="s">
        <v>94</v>
      </c>
      <c r="C29" s="149" t="s">
        <v>95</v>
      </c>
      <c r="D29" s="150" t="s">
        <v>72</v>
      </c>
      <c r="E29" s="151">
        <v>75</v>
      </c>
      <c r="F29" s="151">
        <v>0</v>
      </c>
      <c r="G29" s="152">
        <f>E29*F29</f>
        <v>0</v>
      </c>
      <c r="H29" s="153">
        <v>0</v>
      </c>
      <c r="I29" s="153">
        <f>E29*H29</f>
        <v>0</v>
      </c>
      <c r="O29" s="146">
        <v>2</v>
      </c>
      <c r="AA29" s="122">
        <v>12</v>
      </c>
      <c r="AB29" s="122">
        <v>1</v>
      </c>
      <c r="AC29" s="122">
        <v>4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</row>
    <row r="30" spans="1:15" ht="12.75">
      <c r="A30" s="154"/>
      <c r="B30" s="155"/>
      <c r="C30" s="196" t="s">
        <v>96</v>
      </c>
      <c r="D30" s="197"/>
      <c r="E30" s="156">
        <v>0</v>
      </c>
      <c r="F30" s="157"/>
      <c r="G30" s="158"/>
      <c r="H30" s="159"/>
      <c r="I30" s="159"/>
      <c r="M30" s="160" t="s">
        <v>96</v>
      </c>
      <c r="O30" s="146"/>
    </row>
    <row r="31" spans="1:15" ht="12.75">
      <c r="A31" s="154"/>
      <c r="B31" s="155"/>
      <c r="C31" s="196">
        <v>75</v>
      </c>
      <c r="D31" s="197"/>
      <c r="E31" s="156">
        <v>75</v>
      </c>
      <c r="F31" s="157"/>
      <c r="G31" s="158"/>
      <c r="H31" s="159"/>
      <c r="I31" s="159"/>
      <c r="M31" s="160">
        <v>75</v>
      </c>
      <c r="O31" s="146"/>
    </row>
    <row r="32" spans="1:57" ht="25.5">
      <c r="A32" s="147">
        <v>5</v>
      </c>
      <c r="B32" s="148" t="s">
        <v>97</v>
      </c>
      <c r="C32" s="149" t="s">
        <v>98</v>
      </c>
      <c r="D32" s="150" t="s">
        <v>72</v>
      </c>
      <c r="E32" s="151">
        <v>199.53</v>
      </c>
      <c r="F32" s="151">
        <v>0</v>
      </c>
      <c r="G32" s="152">
        <f>E32*F32</f>
        <v>0</v>
      </c>
      <c r="H32" s="153">
        <v>0</v>
      </c>
      <c r="I32" s="153">
        <f>E32*H32</f>
        <v>0</v>
      </c>
      <c r="O32" s="146">
        <v>2</v>
      </c>
      <c r="AA32" s="122">
        <v>12</v>
      </c>
      <c r="AB32" s="122">
        <v>1</v>
      </c>
      <c r="AC32" s="122">
        <v>5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54"/>
      <c r="B33" s="155"/>
      <c r="C33" s="196" t="s">
        <v>99</v>
      </c>
      <c r="D33" s="197"/>
      <c r="E33" s="156">
        <v>199.53</v>
      </c>
      <c r="F33" s="157"/>
      <c r="G33" s="158"/>
      <c r="H33" s="159"/>
      <c r="I33" s="159"/>
      <c r="M33" s="160" t="s">
        <v>99</v>
      </c>
      <c r="O33" s="146"/>
    </row>
    <row r="34" spans="1:57" ht="25.5">
      <c r="A34" s="147">
        <v>6</v>
      </c>
      <c r="B34" s="148" t="s">
        <v>100</v>
      </c>
      <c r="C34" s="149" t="s">
        <v>101</v>
      </c>
      <c r="D34" s="150" t="s">
        <v>72</v>
      </c>
      <c r="E34" s="151">
        <v>199.53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O34" s="146">
        <v>2</v>
      </c>
      <c r="AA34" s="122">
        <v>12</v>
      </c>
      <c r="AB34" s="122">
        <v>1</v>
      </c>
      <c r="AC34" s="122">
        <v>6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15" ht="12.75">
      <c r="A35" s="154"/>
      <c r="B35" s="155"/>
      <c r="C35" s="196" t="s">
        <v>102</v>
      </c>
      <c r="D35" s="197"/>
      <c r="E35" s="156">
        <v>199.53</v>
      </c>
      <c r="F35" s="157"/>
      <c r="G35" s="158"/>
      <c r="H35" s="159"/>
      <c r="I35" s="159"/>
      <c r="M35" s="160" t="s">
        <v>102</v>
      </c>
      <c r="O35" s="146"/>
    </row>
    <row r="36" spans="1:57" ht="12.75">
      <c r="A36" s="147">
        <v>7</v>
      </c>
      <c r="B36" s="148" t="s">
        <v>103</v>
      </c>
      <c r="C36" s="149" t="s">
        <v>104</v>
      </c>
      <c r="D36" s="150" t="s">
        <v>105</v>
      </c>
      <c r="E36" s="151">
        <v>150</v>
      </c>
      <c r="F36" s="151">
        <v>0</v>
      </c>
      <c r="G36" s="152">
        <f>E36*F36</f>
        <v>0</v>
      </c>
      <c r="H36" s="153">
        <v>0</v>
      </c>
      <c r="I36" s="153">
        <f>E36*H36</f>
        <v>0</v>
      </c>
      <c r="O36" s="146">
        <v>2</v>
      </c>
      <c r="AA36" s="122">
        <v>12</v>
      </c>
      <c r="AB36" s="122">
        <v>1</v>
      </c>
      <c r="AC36" s="122">
        <v>7</v>
      </c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</row>
    <row r="37" spans="1:15" ht="12.75">
      <c r="A37" s="154"/>
      <c r="B37" s="155"/>
      <c r="C37" s="196">
        <v>150</v>
      </c>
      <c r="D37" s="197"/>
      <c r="E37" s="156">
        <v>150</v>
      </c>
      <c r="F37" s="157"/>
      <c r="G37" s="158"/>
      <c r="H37" s="159"/>
      <c r="I37" s="159"/>
      <c r="M37" s="160">
        <v>150</v>
      </c>
      <c r="O37" s="146"/>
    </row>
    <row r="38" spans="1:57" ht="25.5">
      <c r="A38" s="147">
        <v>8</v>
      </c>
      <c r="B38" s="148" t="s">
        <v>106</v>
      </c>
      <c r="C38" s="149" t="s">
        <v>107</v>
      </c>
      <c r="D38" s="150" t="s">
        <v>105</v>
      </c>
      <c r="E38" s="151">
        <v>150</v>
      </c>
      <c r="F38" s="151">
        <v>0</v>
      </c>
      <c r="G38" s="152">
        <f>E38*F38</f>
        <v>0</v>
      </c>
      <c r="H38" s="153">
        <v>0</v>
      </c>
      <c r="I38" s="153">
        <f>E38*H38</f>
        <v>0</v>
      </c>
      <c r="O38" s="146">
        <v>2</v>
      </c>
      <c r="AA38" s="122">
        <v>12</v>
      </c>
      <c r="AB38" s="122">
        <v>1</v>
      </c>
      <c r="AC38" s="122">
        <v>8</v>
      </c>
      <c r="AZ38" s="122">
        <v>1</v>
      </c>
      <c r="BA38" s="122">
        <f>IF(AZ38=1,G38,0)</f>
        <v>0</v>
      </c>
      <c r="BB38" s="122">
        <f>IF(AZ38=2,G38,0)</f>
        <v>0</v>
      </c>
      <c r="BC38" s="122">
        <f>IF(AZ38=3,G38,0)</f>
        <v>0</v>
      </c>
      <c r="BD38" s="122">
        <f>IF(AZ38=4,G38,0)</f>
        <v>0</v>
      </c>
      <c r="BE38" s="122">
        <f>IF(AZ38=5,G38,0)</f>
        <v>0</v>
      </c>
    </row>
    <row r="39" spans="1:57" ht="12.75">
      <c r="A39" s="147">
        <v>9</v>
      </c>
      <c r="B39" s="148" t="s">
        <v>108</v>
      </c>
      <c r="C39" s="149" t="s">
        <v>109</v>
      </c>
      <c r="D39" s="150" t="s">
        <v>105</v>
      </c>
      <c r="E39" s="151">
        <v>2380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O39" s="146">
        <v>2</v>
      </c>
      <c r="AA39" s="122">
        <v>12</v>
      </c>
      <c r="AB39" s="122">
        <v>1</v>
      </c>
      <c r="AC39" s="122">
        <v>9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15" ht="12.75">
      <c r="A40" s="154"/>
      <c r="B40" s="155"/>
      <c r="C40" s="196" t="s">
        <v>110</v>
      </c>
      <c r="D40" s="197"/>
      <c r="E40" s="156">
        <v>2380</v>
      </c>
      <c r="F40" s="157"/>
      <c r="G40" s="158"/>
      <c r="H40" s="159"/>
      <c r="I40" s="159"/>
      <c r="M40" s="160" t="s">
        <v>110</v>
      </c>
      <c r="O40" s="146"/>
    </row>
    <row r="41" spans="1:57" ht="12.75">
      <c r="A41" s="147">
        <v>10</v>
      </c>
      <c r="B41" s="148" t="s">
        <v>111</v>
      </c>
      <c r="C41" s="149" t="s">
        <v>112</v>
      </c>
      <c r="D41" s="150" t="s">
        <v>72</v>
      </c>
      <c r="E41" s="151">
        <v>2.5</v>
      </c>
      <c r="F41" s="151">
        <v>0</v>
      </c>
      <c r="G41" s="152">
        <f>E41*F41</f>
        <v>0</v>
      </c>
      <c r="H41" s="153">
        <v>0</v>
      </c>
      <c r="I41" s="153">
        <f>E41*H41</f>
        <v>0</v>
      </c>
      <c r="O41" s="146">
        <v>2</v>
      </c>
      <c r="AA41" s="122">
        <v>12</v>
      </c>
      <c r="AB41" s="122">
        <v>1</v>
      </c>
      <c r="AC41" s="122">
        <v>10</v>
      </c>
      <c r="AZ41" s="122">
        <v>1</v>
      </c>
      <c r="BA41" s="122">
        <f>IF(AZ41=1,G41,0)</f>
        <v>0</v>
      </c>
      <c r="BB41" s="122">
        <f>IF(AZ41=2,G41,0)</f>
        <v>0</v>
      </c>
      <c r="BC41" s="122">
        <f>IF(AZ41=3,G41,0)</f>
        <v>0</v>
      </c>
      <c r="BD41" s="122">
        <f>IF(AZ41=4,G41,0)</f>
        <v>0</v>
      </c>
      <c r="BE41" s="122">
        <f>IF(AZ41=5,G41,0)</f>
        <v>0</v>
      </c>
    </row>
    <row r="42" spans="1:57" ht="12.75">
      <c r="A42" s="161"/>
      <c r="B42" s="162" t="s">
        <v>69</v>
      </c>
      <c r="C42" s="163" t="str">
        <f>CONCATENATE(B7," ",C7)</f>
        <v>1 Zemní práce</v>
      </c>
      <c r="D42" s="161"/>
      <c r="E42" s="164"/>
      <c r="F42" s="164"/>
      <c r="G42" s="165">
        <f>SUM(G7:G41)</f>
        <v>0</v>
      </c>
      <c r="H42" s="166"/>
      <c r="I42" s="167">
        <f>SUM(I7:I41)</f>
        <v>24.552</v>
      </c>
      <c r="O42" s="146">
        <v>4</v>
      </c>
      <c r="BA42" s="168">
        <f>SUM(BA7:BA41)</f>
        <v>0</v>
      </c>
      <c r="BB42" s="168">
        <f>SUM(BB7:BB41)</f>
        <v>0</v>
      </c>
      <c r="BC42" s="168">
        <f>SUM(BC7:BC41)</f>
        <v>0</v>
      </c>
      <c r="BD42" s="168">
        <f>SUM(BD7:BD41)</f>
        <v>0</v>
      </c>
      <c r="BE42" s="168">
        <f>SUM(BE7:BE41)</f>
        <v>0</v>
      </c>
    </row>
    <row r="43" spans="1:15" ht="12.75">
      <c r="A43" s="139" t="s">
        <v>66</v>
      </c>
      <c r="B43" s="140" t="s">
        <v>113</v>
      </c>
      <c r="C43" s="141" t="s">
        <v>114</v>
      </c>
      <c r="D43" s="142"/>
      <c r="E43" s="143"/>
      <c r="F43" s="143"/>
      <c r="G43" s="144"/>
      <c r="H43" s="145"/>
      <c r="I43" s="145"/>
      <c r="O43" s="146">
        <v>1</v>
      </c>
    </row>
    <row r="44" spans="1:57" ht="12.75">
      <c r="A44" s="147">
        <v>11</v>
      </c>
      <c r="B44" s="148" t="s">
        <v>115</v>
      </c>
      <c r="C44" s="149" t="s">
        <v>116</v>
      </c>
      <c r="D44" s="150" t="s">
        <v>72</v>
      </c>
      <c r="E44" s="151">
        <v>2.5</v>
      </c>
      <c r="F44" s="151">
        <v>0</v>
      </c>
      <c r="G44" s="152">
        <f>E44*F44</f>
        <v>0</v>
      </c>
      <c r="H44" s="153">
        <v>2.546</v>
      </c>
      <c r="I44" s="153">
        <f>E44*H44</f>
        <v>6.364999999999999</v>
      </c>
      <c r="O44" s="146">
        <v>2</v>
      </c>
      <c r="AA44" s="122">
        <v>12</v>
      </c>
      <c r="AB44" s="122">
        <v>1</v>
      </c>
      <c r="AC44" s="122">
        <v>11</v>
      </c>
      <c r="AZ44" s="122">
        <v>1</v>
      </c>
      <c r="BA44" s="122">
        <f>IF(AZ44=1,G44,0)</f>
        <v>0</v>
      </c>
      <c r="BB44" s="122">
        <f>IF(AZ44=2,G44,0)</f>
        <v>0</v>
      </c>
      <c r="BC44" s="122">
        <f>IF(AZ44=3,G44,0)</f>
        <v>0</v>
      </c>
      <c r="BD44" s="122">
        <f>IF(AZ44=4,G44,0)</f>
        <v>0</v>
      </c>
      <c r="BE44" s="122">
        <f>IF(AZ44=5,G44,0)</f>
        <v>0</v>
      </c>
    </row>
    <row r="45" spans="1:57" ht="12.75">
      <c r="A45" s="161"/>
      <c r="B45" s="162" t="s">
        <v>69</v>
      </c>
      <c r="C45" s="163" t="str">
        <f>CONCATENATE(B43," ",C43)</f>
        <v>2 Základy,zvláštní zakládání</v>
      </c>
      <c r="D45" s="161"/>
      <c r="E45" s="164"/>
      <c r="F45" s="164"/>
      <c r="G45" s="165">
        <f>SUM(G43:G44)</f>
        <v>0</v>
      </c>
      <c r="H45" s="166"/>
      <c r="I45" s="167">
        <f>SUM(I43:I44)</f>
        <v>6.364999999999999</v>
      </c>
      <c r="O45" s="146">
        <v>4</v>
      </c>
      <c r="BA45" s="168">
        <f>SUM(BA43:BA44)</f>
        <v>0</v>
      </c>
      <c r="BB45" s="168">
        <f>SUM(BB43:BB44)</f>
        <v>0</v>
      </c>
      <c r="BC45" s="168">
        <f>SUM(BC43:BC44)</f>
        <v>0</v>
      </c>
      <c r="BD45" s="168">
        <f>SUM(BD43:BD44)</f>
        <v>0</v>
      </c>
      <c r="BE45" s="168">
        <f>SUM(BE43:BE44)</f>
        <v>0</v>
      </c>
    </row>
    <row r="46" spans="1:15" ht="12.75">
      <c r="A46" s="139" t="s">
        <v>66</v>
      </c>
      <c r="B46" s="140" t="s">
        <v>117</v>
      </c>
      <c r="C46" s="141" t="s">
        <v>118</v>
      </c>
      <c r="D46" s="142"/>
      <c r="E46" s="143"/>
      <c r="F46" s="143"/>
      <c r="G46" s="144"/>
      <c r="H46" s="145"/>
      <c r="I46" s="145"/>
      <c r="O46" s="146">
        <v>1</v>
      </c>
    </row>
    <row r="47" spans="1:57" ht="12.75">
      <c r="A47" s="147">
        <v>12</v>
      </c>
      <c r="B47" s="148" t="s">
        <v>119</v>
      </c>
      <c r="C47" s="149" t="s">
        <v>120</v>
      </c>
      <c r="D47" s="150" t="s">
        <v>105</v>
      </c>
      <c r="E47" s="151">
        <v>570.5</v>
      </c>
      <c r="F47" s="151">
        <v>0</v>
      </c>
      <c r="G47" s="152">
        <f>E47*F47</f>
        <v>0</v>
      </c>
      <c r="H47" s="153">
        <v>0.30994</v>
      </c>
      <c r="I47" s="153">
        <f>E47*H47</f>
        <v>176.82077</v>
      </c>
      <c r="O47" s="146">
        <v>2</v>
      </c>
      <c r="AA47" s="122">
        <v>12</v>
      </c>
      <c r="AB47" s="122">
        <v>1</v>
      </c>
      <c r="AC47" s="122">
        <v>12</v>
      </c>
      <c r="AZ47" s="122">
        <v>1</v>
      </c>
      <c r="BA47" s="122">
        <f>IF(AZ47=1,G47,0)</f>
        <v>0</v>
      </c>
      <c r="BB47" s="122">
        <f>IF(AZ47=2,G47,0)</f>
        <v>0</v>
      </c>
      <c r="BC47" s="122">
        <f>IF(AZ47=3,G47,0)</f>
        <v>0</v>
      </c>
      <c r="BD47" s="122">
        <f>IF(AZ47=4,G47,0)</f>
        <v>0</v>
      </c>
      <c r="BE47" s="122">
        <f>IF(AZ47=5,G47,0)</f>
        <v>0</v>
      </c>
    </row>
    <row r="48" spans="1:15" ht="12.75">
      <c r="A48" s="154"/>
      <c r="B48" s="155"/>
      <c r="C48" s="196" t="s">
        <v>121</v>
      </c>
      <c r="D48" s="197"/>
      <c r="E48" s="156">
        <v>570.5</v>
      </c>
      <c r="F48" s="157"/>
      <c r="G48" s="158"/>
      <c r="H48" s="159"/>
      <c r="I48" s="159"/>
      <c r="M48" s="160" t="s">
        <v>121</v>
      </c>
      <c r="O48" s="146"/>
    </row>
    <row r="49" spans="1:57" ht="12.75">
      <c r="A49" s="147">
        <v>13</v>
      </c>
      <c r="B49" s="148" t="s">
        <v>122</v>
      </c>
      <c r="C49" s="149" t="s">
        <v>123</v>
      </c>
      <c r="D49" s="150" t="s">
        <v>105</v>
      </c>
      <c r="E49" s="151">
        <v>570.5</v>
      </c>
      <c r="F49" s="151">
        <v>0</v>
      </c>
      <c r="G49" s="152">
        <f>E49*F49</f>
        <v>0</v>
      </c>
      <c r="H49" s="153">
        <v>0.2916</v>
      </c>
      <c r="I49" s="153">
        <f>E49*H49</f>
        <v>166.35780000000003</v>
      </c>
      <c r="O49" s="146">
        <v>2</v>
      </c>
      <c r="AA49" s="122">
        <v>12</v>
      </c>
      <c r="AB49" s="122">
        <v>1</v>
      </c>
      <c r="AC49" s="122">
        <v>13</v>
      </c>
      <c r="AZ49" s="122">
        <v>1</v>
      </c>
      <c r="BA49" s="122">
        <f>IF(AZ49=1,G49,0)</f>
        <v>0</v>
      </c>
      <c r="BB49" s="122">
        <f>IF(AZ49=2,G49,0)</f>
        <v>0</v>
      </c>
      <c r="BC49" s="122">
        <f>IF(AZ49=3,G49,0)</f>
        <v>0</v>
      </c>
      <c r="BD49" s="122">
        <f>IF(AZ49=4,G49,0)</f>
        <v>0</v>
      </c>
      <c r="BE49" s="122">
        <f>IF(AZ49=5,G49,0)</f>
        <v>0</v>
      </c>
    </row>
    <row r="50" spans="1:15" ht="12.75">
      <c r="A50" s="154"/>
      <c r="B50" s="155"/>
      <c r="C50" s="196" t="s">
        <v>121</v>
      </c>
      <c r="D50" s="197"/>
      <c r="E50" s="156">
        <v>570.5</v>
      </c>
      <c r="F50" s="157"/>
      <c r="G50" s="158"/>
      <c r="H50" s="159"/>
      <c r="I50" s="159"/>
      <c r="M50" s="160" t="s">
        <v>121</v>
      </c>
      <c r="O50" s="146"/>
    </row>
    <row r="51" spans="1:57" ht="12.75">
      <c r="A51" s="147">
        <v>14</v>
      </c>
      <c r="B51" s="148" t="s">
        <v>124</v>
      </c>
      <c r="C51" s="149" t="s">
        <v>125</v>
      </c>
      <c r="D51" s="150" t="s">
        <v>105</v>
      </c>
      <c r="E51" s="151">
        <v>570.5</v>
      </c>
      <c r="F51" s="151">
        <v>0</v>
      </c>
      <c r="G51" s="152">
        <f>E51*F51</f>
        <v>0</v>
      </c>
      <c r="H51" s="153">
        <v>0.12837</v>
      </c>
      <c r="I51" s="153">
        <f>E51*H51</f>
        <v>73.23508500000001</v>
      </c>
      <c r="O51" s="146">
        <v>2</v>
      </c>
      <c r="AA51" s="122">
        <v>12</v>
      </c>
      <c r="AB51" s="122">
        <v>1</v>
      </c>
      <c r="AC51" s="122">
        <v>14</v>
      </c>
      <c r="AZ51" s="122">
        <v>1</v>
      </c>
      <c r="BA51" s="122">
        <f>IF(AZ51=1,G51,0)</f>
        <v>0</v>
      </c>
      <c r="BB51" s="122">
        <f>IF(AZ51=2,G51,0)</f>
        <v>0</v>
      </c>
      <c r="BC51" s="122">
        <f>IF(AZ51=3,G51,0)</f>
        <v>0</v>
      </c>
      <c r="BD51" s="122">
        <f>IF(AZ51=4,G51,0)</f>
        <v>0</v>
      </c>
      <c r="BE51" s="122">
        <f>IF(AZ51=5,G51,0)</f>
        <v>0</v>
      </c>
    </row>
    <row r="52" spans="1:15" ht="12.75">
      <c r="A52" s="154"/>
      <c r="B52" s="155"/>
      <c r="C52" s="196" t="s">
        <v>121</v>
      </c>
      <c r="D52" s="197"/>
      <c r="E52" s="156">
        <v>570.5</v>
      </c>
      <c r="F52" s="157"/>
      <c r="G52" s="158"/>
      <c r="H52" s="159"/>
      <c r="I52" s="159"/>
      <c r="M52" s="160" t="s">
        <v>121</v>
      </c>
      <c r="O52" s="146"/>
    </row>
    <row r="53" spans="1:57" ht="12.75">
      <c r="A53" s="147">
        <v>15</v>
      </c>
      <c r="B53" s="148" t="s">
        <v>126</v>
      </c>
      <c r="C53" s="149" t="s">
        <v>127</v>
      </c>
      <c r="D53" s="150" t="s">
        <v>105</v>
      </c>
      <c r="E53" s="151">
        <v>507.5</v>
      </c>
      <c r="F53" s="151">
        <v>0</v>
      </c>
      <c r="G53" s="152">
        <f>E53*F53</f>
        <v>0</v>
      </c>
      <c r="H53" s="153">
        <v>0</v>
      </c>
      <c r="I53" s="153">
        <f>E53*H53</f>
        <v>0</v>
      </c>
      <c r="O53" s="146">
        <v>2</v>
      </c>
      <c r="AA53" s="122">
        <v>12</v>
      </c>
      <c r="AB53" s="122">
        <v>1</v>
      </c>
      <c r="AC53" s="122">
        <v>15</v>
      </c>
      <c r="AZ53" s="122">
        <v>1</v>
      </c>
      <c r="BA53" s="122">
        <f>IF(AZ53=1,G53,0)</f>
        <v>0</v>
      </c>
      <c r="BB53" s="122">
        <f>IF(AZ53=2,G53,0)</f>
        <v>0</v>
      </c>
      <c r="BC53" s="122">
        <f>IF(AZ53=3,G53,0)</f>
        <v>0</v>
      </c>
      <c r="BD53" s="122">
        <f>IF(AZ53=4,G53,0)</f>
        <v>0</v>
      </c>
      <c r="BE53" s="122">
        <f>IF(AZ53=5,G53,0)</f>
        <v>0</v>
      </c>
    </row>
    <row r="54" spans="1:15" ht="12.75">
      <c r="A54" s="154"/>
      <c r="B54" s="155"/>
      <c r="C54" s="196" t="s">
        <v>128</v>
      </c>
      <c r="D54" s="197"/>
      <c r="E54" s="156">
        <v>507.5</v>
      </c>
      <c r="F54" s="157"/>
      <c r="G54" s="158"/>
      <c r="H54" s="159"/>
      <c r="I54" s="159"/>
      <c r="M54" s="160" t="s">
        <v>128</v>
      </c>
      <c r="O54" s="146"/>
    </row>
    <row r="55" spans="1:57" ht="12.75">
      <c r="A55" s="147">
        <v>16</v>
      </c>
      <c r="B55" s="148" t="s">
        <v>129</v>
      </c>
      <c r="C55" s="149" t="s">
        <v>185</v>
      </c>
      <c r="D55" s="150" t="s">
        <v>105</v>
      </c>
      <c r="E55" s="151">
        <v>570.5</v>
      </c>
      <c r="F55" s="151">
        <v>0</v>
      </c>
      <c r="G55" s="152">
        <f>E55*F55</f>
        <v>0</v>
      </c>
      <c r="H55" s="153">
        <v>0</v>
      </c>
      <c r="I55" s="153">
        <f>E55*H55</f>
        <v>0</v>
      </c>
      <c r="O55" s="146">
        <v>2</v>
      </c>
      <c r="AA55" s="122">
        <v>12</v>
      </c>
      <c r="AB55" s="122">
        <v>1</v>
      </c>
      <c r="AC55" s="122">
        <v>16</v>
      </c>
      <c r="AZ55" s="122">
        <v>1</v>
      </c>
      <c r="BA55" s="122">
        <f>IF(AZ55=1,G55,0)</f>
        <v>0</v>
      </c>
      <c r="BB55" s="122">
        <f>IF(AZ55=2,G55,0)</f>
        <v>0</v>
      </c>
      <c r="BC55" s="122">
        <f>IF(AZ55=3,G55,0)</f>
        <v>0</v>
      </c>
      <c r="BD55" s="122">
        <f>IF(AZ55=4,G55,0)</f>
        <v>0</v>
      </c>
      <c r="BE55" s="122">
        <f>IF(AZ55=5,G55,0)</f>
        <v>0</v>
      </c>
    </row>
    <row r="56" spans="1:15" ht="12.75">
      <c r="A56" s="154"/>
      <c r="B56" s="155"/>
      <c r="C56" s="196" t="s">
        <v>121</v>
      </c>
      <c r="D56" s="197"/>
      <c r="E56" s="156">
        <v>570.5</v>
      </c>
      <c r="F56" s="157"/>
      <c r="G56" s="158"/>
      <c r="H56" s="159"/>
      <c r="I56" s="159"/>
      <c r="M56" s="160" t="s">
        <v>121</v>
      </c>
      <c r="O56" s="146"/>
    </row>
    <row r="57" spans="1:57" ht="12.75">
      <c r="A57" s="147">
        <v>17</v>
      </c>
      <c r="B57" s="148" t="s">
        <v>130</v>
      </c>
      <c r="C57" s="149" t="s">
        <v>131</v>
      </c>
      <c r="D57" s="150" t="s">
        <v>132</v>
      </c>
      <c r="E57" s="151">
        <v>1</v>
      </c>
      <c r="F57" s="151">
        <v>0</v>
      </c>
      <c r="G57" s="152">
        <f>E57*F57</f>
        <v>0</v>
      </c>
      <c r="H57" s="153">
        <v>0</v>
      </c>
      <c r="I57" s="153">
        <f>E57*H57</f>
        <v>0</v>
      </c>
      <c r="O57" s="146">
        <v>2</v>
      </c>
      <c r="AA57" s="122">
        <v>12</v>
      </c>
      <c r="AB57" s="122">
        <v>1</v>
      </c>
      <c r="AC57" s="122">
        <v>17</v>
      </c>
      <c r="AZ57" s="122">
        <v>1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57" ht="12.75">
      <c r="A58" s="161"/>
      <c r="B58" s="162" t="s">
        <v>69</v>
      </c>
      <c r="C58" s="163" t="str">
        <f>CONCATENATE(B46," ",C46)</f>
        <v>5 Komunikace</v>
      </c>
      <c r="D58" s="161"/>
      <c r="E58" s="164"/>
      <c r="F58" s="164"/>
      <c r="G58" s="165">
        <f>SUM(G46:G57)</f>
        <v>0</v>
      </c>
      <c r="H58" s="166"/>
      <c r="I58" s="167">
        <f>SUM(I46:I57)</f>
        <v>416.41365500000006</v>
      </c>
      <c r="O58" s="146">
        <v>4</v>
      </c>
      <c r="BA58" s="168">
        <f>SUM(BA46:BA57)</f>
        <v>0</v>
      </c>
      <c r="BB58" s="168">
        <f>SUM(BB46:BB57)</f>
        <v>0</v>
      </c>
      <c r="BC58" s="168">
        <f>SUM(BC46:BC57)</f>
        <v>0</v>
      </c>
      <c r="BD58" s="168">
        <f>SUM(BD46:BD57)</f>
        <v>0</v>
      </c>
      <c r="BE58" s="168">
        <f>SUM(BE46:BE57)</f>
        <v>0</v>
      </c>
    </row>
    <row r="59" spans="1:15" ht="12.75">
      <c r="A59" s="139" t="s">
        <v>66</v>
      </c>
      <c r="B59" s="140" t="s">
        <v>133</v>
      </c>
      <c r="C59" s="141" t="s">
        <v>134</v>
      </c>
      <c r="D59" s="142"/>
      <c r="E59" s="143"/>
      <c r="F59" s="143"/>
      <c r="G59" s="144"/>
      <c r="H59" s="145"/>
      <c r="I59" s="145"/>
      <c r="O59" s="146">
        <v>1</v>
      </c>
    </row>
    <row r="60" spans="1:57" ht="12.75">
      <c r="A60" s="147">
        <v>18</v>
      </c>
      <c r="B60" s="148" t="s">
        <v>135</v>
      </c>
      <c r="C60" s="149" t="s">
        <v>136</v>
      </c>
      <c r="D60" s="150" t="s">
        <v>137</v>
      </c>
      <c r="E60" s="151">
        <v>108</v>
      </c>
      <c r="F60" s="151">
        <v>0</v>
      </c>
      <c r="G60" s="152">
        <f>E60*F60</f>
        <v>0</v>
      </c>
      <c r="H60" s="153">
        <v>0.10598</v>
      </c>
      <c r="I60" s="153">
        <f>E60*H60</f>
        <v>11.44584</v>
      </c>
      <c r="O60" s="146">
        <v>2</v>
      </c>
      <c r="AA60" s="122">
        <v>12</v>
      </c>
      <c r="AB60" s="122">
        <v>1</v>
      </c>
      <c r="AC60" s="122">
        <v>18</v>
      </c>
      <c r="AZ60" s="122">
        <v>1</v>
      </c>
      <c r="BA60" s="122">
        <f>IF(AZ60=1,G60,0)</f>
        <v>0</v>
      </c>
      <c r="BB60" s="122">
        <f>IF(AZ60=2,G60,0)</f>
        <v>0</v>
      </c>
      <c r="BC60" s="122">
        <f>IF(AZ60=3,G60,0)</f>
        <v>0</v>
      </c>
      <c r="BD60" s="122">
        <f>IF(AZ60=4,G60,0)</f>
        <v>0</v>
      </c>
      <c r="BE60" s="122">
        <f>IF(AZ60=5,G60,0)</f>
        <v>0</v>
      </c>
    </row>
    <row r="61" spans="1:15" ht="12.75">
      <c r="A61" s="154"/>
      <c r="B61" s="155"/>
      <c r="C61" s="196" t="s">
        <v>138</v>
      </c>
      <c r="D61" s="197"/>
      <c r="E61" s="156">
        <v>108</v>
      </c>
      <c r="F61" s="157"/>
      <c r="G61" s="158"/>
      <c r="H61" s="159"/>
      <c r="I61" s="159"/>
      <c r="M61" s="160" t="s">
        <v>138</v>
      </c>
      <c r="O61" s="146"/>
    </row>
    <row r="62" spans="1:57" ht="12.75">
      <c r="A62" s="147">
        <v>19</v>
      </c>
      <c r="B62" s="148" t="s">
        <v>139</v>
      </c>
      <c r="C62" s="149" t="s">
        <v>140</v>
      </c>
      <c r="D62" s="150" t="s">
        <v>141</v>
      </c>
      <c r="E62" s="151">
        <v>110.16</v>
      </c>
      <c r="F62" s="151">
        <v>0</v>
      </c>
      <c r="G62" s="152">
        <f>E62*F62</f>
        <v>0</v>
      </c>
      <c r="H62" s="153">
        <v>0.027</v>
      </c>
      <c r="I62" s="153">
        <f>E62*H62</f>
        <v>2.97432</v>
      </c>
      <c r="O62" s="146">
        <v>2</v>
      </c>
      <c r="AA62" s="122">
        <v>12</v>
      </c>
      <c r="AB62" s="122">
        <v>1</v>
      </c>
      <c r="AC62" s="122">
        <v>19</v>
      </c>
      <c r="AZ62" s="122">
        <v>1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15" ht="12.75">
      <c r="A63" s="154"/>
      <c r="B63" s="155"/>
      <c r="C63" s="196" t="s">
        <v>142</v>
      </c>
      <c r="D63" s="197"/>
      <c r="E63" s="156">
        <v>110.16</v>
      </c>
      <c r="F63" s="157"/>
      <c r="G63" s="158"/>
      <c r="H63" s="159"/>
      <c r="I63" s="159"/>
      <c r="M63" s="160" t="s">
        <v>142</v>
      </c>
      <c r="O63" s="146"/>
    </row>
    <row r="64" spans="1:57" ht="12.75">
      <c r="A64" s="161"/>
      <c r="B64" s="162" t="s">
        <v>69</v>
      </c>
      <c r="C64" s="163" t="str">
        <f>CONCATENATE(B59," ",C59)</f>
        <v>91 Doplňující práce na komunikaci</v>
      </c>
      <c r="D64" s="161"/>
      <c r="E64" s="164"/>
      <c r="F64" s="164"/>
      <c r="G64" s="165">
        <f>SUM(G59:G63)</f>
        <v>0</v>
      </c>
      <c r="H64" s="166"/>
      <c r="I64" s="167">
        <f>SUM(I59:I63)</f>
        <v>14.420160000000001</v>
      </c>
      <c r="O64" s="146">
        <v>4</v>
      </c>
      <c r="BA64" s="168">
        <f>SUM(BA59:BA63)</f>
        <v>0</v>
      </c>
      <c r="BB64" s="168">
        <f>SUM(BB59:BB63)</f>
        <v>0</v>
      </c>
      <c r="BC64" s="168">
        <f>SUM(BC59:BC63)</f>
        <v>0</v>
      </c>
      <c r="BD64" s="168">
        <f>SUM(BD59:BD63)</f>
        <v>0</v>
      </c>
      <c r="BE64" s="168">
        <f>SUM(BE59:BE63)</f>
        <v>0</v>
      </c>
    </row>
    <row r="65" spans="1:15" ht="12.75">
      <c r="A65" s="139" t="s">
        <v>66</v>
      </c>
      <c r="B65" s="140" t="s">
        <v>143</v>
      </c>
      <c r="C65" s="141" t="s">
        <v>144</v>
      </c>
      <c r="D65" s="142"/>
      <c r="E65" s="143"/>
      <c r="F65" s="143"/>
      <c r="G65" s="144"/>
      <c r="H65" s="145"/>
      <c r="I65" s="145"/>
      <c r="O65" s="146">
        <v>1</v>
      </c>
    </row>
    <row r="66" spans="1:57" ht="12.75">
      <c r="A66" s="147">
        <v>20</v>
      </c>
      <c r="B66" s="148" t="s">
        <v>145</v>
      </c>
      <c r="C66" s="149" t="s">
        <v>146</v>
      </c>
      <c r="D66" s="150" t="s">
        <v>72</v>
      </c>
      <c r="E66" s="151">
        <v>176</v>
      </c>
      <c r="F66" s="151">
        <v>0</v>
      </c>
      <c r="G66" s="152">
        <f>E66*F66</f>
        <v>0</v>
      </c>
      <c r="H66" s="153">
        <v>0</v>
      </c>
      <c r="I66" s="153">
        <f>E66*H66</f>
        <v>0</v>
      </c>
      <c r="O66" s="146">
        <v>2</v>
      </c>
      <c r="AA66" s="122">
        <v>12</v>
      </c>
      <c r="AB66" s="122">
        <v>1</v>
      </c>
      <c r="AC66" s="122">
        <v>20</v>
      </c>
      <c r="AZ66" s="122">
        <v>1</v>
      </c>
      <c r="BA66" s="122">
        <f>IF(AZ66=1,G66,0)</f>
        <v>0</v>
      </c>
      <c r="BB66" s="122">
        <f>IF(AZ66=2,G66,0)</f>
        <v>0</v>
      </c>
      <c r="BC66" s="122">
        <f>IF(AZ66=3,G66,0)</f>
        <v>0</v>
      </c>
      <c r="BD66" s="122">
        <f>IF(AZ66=4,G66,0)</f>
        <v>0</v>
      </c>
      <c r="BE66" s="122">
        <f>IF(AZ66=5,G66,0)</f>
        <v>0</v>
      </c>
    </row>
    <row r="67" spans="1:15" ht="12.75">
      <c r="A67" s="154"/>
      <c r="B67" s="155"/>
      <c r="C67" s="196" t="s">
        <v>147</v>
      </c>
      <c r="D67" s="197"/>
      <c r="E67" s="156">
        <v>176</v>
      </c>
      <c r="F67" s="157"/>
      <c r="G67" s="158"/>
      <c r="H67" s="159"/>
      <c r="I67" s="159"/>
      <c r="M67" s="160" t="s">
        <v>147</v>
      </c>
      <c r="O67" s="146"/>
    </row>
    <row r="68" spans="1:57" ht="12.75">
      <c r="A68" s="147">
        <v>21</v>
      </c>
      <c r="B68" s="148" t="s">
        <v>148</v>
      </c>
      <c r="C68" s="149" t="s">
        <v>149</v>
      </c>
      <c r="D68" s="150" t="s">
        <v>150</v>
      </c>
      <c r="E68" s="151">
        <v>79.2</v>
      </c>
      <c r="F68" s="151">
        <v>0</v>
      </c>
      <c r="G68" s="152">
        <f>E68*F68</f>
        <v>0</v>
      </c>
      <c r="H68" s="153">
        <v>0</v>
      </c>
      <c r="I68" s="153">
        <f>E68*H68</f>
        <v>0</v>
      </c>
      <c r="O68" s="146">
        <v>2</v>
      </c>
      <c r="AA68" s="122">
        <v>12</v>
      </c>
      <c r="AB68" s="122">
        <v>1</v>
      </c>
      <c r="AC68" s="122">
        <v>21</v>
      </c>
      <c r="AZ68" s="122">
        <v>1</v>
      </c>
      <c r="BA68" s="122">
        <f>IF(AZ68=1,G68,0)</f>
        <v>0</v>
      </c>
      <c r="BB68" s="122">
        <f>IF(AZ68=2,G68,0)</f>
        <v>0</v>
      </c>
      <c r="BC68" s="122">
        <f>IF(AZ68=3,G68,0)</f>
        <v>0</v>
      </c>
      <c r="BD68" s="122">
        <f>IF(AZ68=4,G68,0)</f>
        <v>0</v>
      </c>
      <c r="BE68" s="122">
        <f>IF(AZ68=5,G68,0)</f>
        <v>0</v>
      </c>
    </row>
    <row r="69" spans="1:15" ht="12.75">
      <c r="A69" s="154"/>
      <c r="B69" s="155"/>
      <c r="C69" s="196" t="s">
        <v>151</v>
      </c>
      <c r="D69" s="197"/>
      <c r="E69" s="156">
        <v>79.2</v>
      </c>
      <c r="F69" s="157"/>
      <c r="G69" s="158"/>
      <c r="H69" s="159"/>
      <c r="I69" s="159"/>
      <c r="M69" s="160" t="s">
        <v>151</v>
      </c>
      <c r="O69" s="146"/>
    </row>
    <row r="70" spans="1:57" ht="12.75">
      <c r="A70" s="147">
        <v>22</v>
      </c>
      <c r="B70" s="148" t="s">
        <v>152</v>
      </c>
      <c r="C70" s="149" t="s">
        <v>153</v>
      </c>
      <c r="D70" s="150" t="s">
        <v>150</v>
      </c>
      <c r="E70" s="151">
        <v>79.2</v>
      </c>
      <c r="F70" s="151">
        <v>0</v>
      </c>
      <c r="G70" s="152">
        <f>E70*F70</f>
        <v>0</v>
      </c>
      <c r="H70" s="153">
        <v>0</v>
      </c>
      <c r="I70" s="153">
        <f>E70*H70</f>
        <v>0</v>
      </c>
      <c r="O70" s="146">
        <v>2</v>
      </c>
      <c r="AA70" s="122">
        <v>12</v>
      </c>
      <c r="AB70" s="122">
        <v>1</v>
      </c>
      <c r="AC70" s="122">
        <v>22</v>
      </c>
      <c r="AZ70" s="122">
        <v>1</v>
      </c>
      <c r="BA70" s="122">
        <f>IF(AZ70=1,G70,0)</f>
        <v>0</v>
      </c>
      <c r="BB70" s="122">
        <f>IF(AZ70=2,G70,0)</f>
        <v>0</v>
      </c>
      <c r="BC70" s="122">
        <f>IF(AZ70=3,G70,0)</f>
        <v>0</v>
      </c>
      <c r="BD70" s="122">
        <f>IF(AZ70=4,G70,0)</f>
        <v>0</v>
      </c>
      <c r="BE70" s="122">
        <f>IF(AZ70=5,G70,0)</f>
        <v>0</v>
      </c>
    </row>
    <row r="71" spans="1:15" ht="12.75">
      <c r="A71" s="154"/>
      <c r="B71" s="155"/>
      <c r="C71" s="196" t="s">
        <v>151</v>
      </c>
      <c r="D71" s="197"/>
      <c r="E71" s="156">
        <v>79.2</v>
      </c>
      <c r="F71" s="157"/>
      <c r="G71" s="158"/>
      <c r="H71" s="159"/>
      <c r="I71" s="159"/>
      <c r="M71" s="160" t="s">
        <v>151</v>
      </c>
      <c r="O71" s="146"/>
    </row>
    <row r="72" spans="1:57" ht="25.5">
      <c r="A72" s="147">
        <v>23</v>
      </c>
      <c r="B72" s="148" t="s">
        <v>154</v>
      </c>
      <c r="C72" s="149" t="s">
        <v>155</v>
      </c>
      <c r="D72" s="150" t="s">
        <v>132</v>
      </c>
      <c r="E72" s="151">
        <v>1</v>
      </c>
      <c r="F72" s="151">
        <v>0</v>
      </c>
      <c r="G72" s="152">
        <f>E72*F72</f>
        <v>0</v>
      </c>
      <c r="H72" s="153">
        <v>0</v>
      </c>
      <c r="I72" s="153">
        <f>E72*H72</f>
        <v>0</v>
      </c>
      <c r="O72" s="146">
        <v>2</v>
      </c>
      <c r="AA72" s="122">
        <v>12</v>
      </c>
      <c r="AB72" s="122">
        <v>1</v>
      </c>
      <c r="AC72" s="122">
        <v>23</v>
      </c>
      <c r="AZ72" s="122">
        <v>1</v>
      </c>
      <c r="BA72" s="122">
        <f>IF(AZ72=1,G72,0)</f>
        <v>0</v>
      </c>
      <c r="BB72" s="122">
        <f>IF(AZ72=2,G72,0)</f>
        <v>0</v>
      </c>
      <c r="BC72" s="122">
        <f>IF(AZ72=3,G72,0)</f>
        <v>0</v>
      </c>
      <c r="BD72" s="122">
        <f>IF(AZ72=4,G72,0)</f>
        <v>0</v>
      </c>
      <c r="BE72" s="122">
        <f>IF(AZ72=5,G72,0)</f>
        <v>0</v>
      </c>
    </row>
    <row r="73" spans="1:57" ht="12.75">
      <c r="A73" s="161"/>
      <c r="B73" s="162" t="s">
        <v>69</v>
      </c>
      <c r="C73" s="163" t="str">
        <f>CONCATENATE(B65," ",C65)</f>
        <v>98 Demolice</v>
      </c>
      <c r="D73" s="161"/>
      <c r="E73" s="164"/>
      <c r="F73" s="164"/>
      <c r="G73" s="165">
        <f>SUM(G65:G72)</f>
        <v>0</v>
      </c>
      <c r="H73" s="166"/>
      <c r="I73" s="167">
        <f>SUM(I65:I72)</f>
        <v>0</v>
      </c>
      <c r="O73" s="146">
        <v>4</v>
      </c>
      <c r="BA73" s="168">
        <f>SUM(BA65:BA72)</f>
        <v>0</v>
      </c>
      <c r="BB73" s="168">
        <f>SUM(BB65:BB72)</f>
        <v>0</v>
      </c>
      <c r="BC73" s="168">
        <f>SUM(BC65:BC72)</f>
        <v>0</v>
      </c>
      <c r="BD73" s="168">
        <f>SUM(BD65:BD72)</f>
        <v>0</v>
      </c>
      <c r="BE73" s="168">
        <f>SUM(BE65:BE72)</f>
        <v>0</v>
      </c>
    </row>
    <row r="74" spans="1:15" ht="12.75">
      <c r="A74" s="139" t="s">
        <v>66</v>
      </c>
      <c r="B74" s="140" t="s">
        <v>156</v>
      </c>
      <c r="C74" s="141" t="s">
        <v>157</v>
      </c>
      <c r="D74" s="142"/>
      <c r="E74" s="143"/>
      <c r="F74" s="143"/>
      <c r="G74" s="144"/>
      <c r="H74" s="145"/>
      <c r="I74" s="145"/>
      <c r="O74" s="146">
        <v>1</v>
      </c>
    </row>
    <row r="75" spans="1:57" ht="25.5">
      <c r="A75" s="147">
        <v>24</v>
      </c>
      <c r="B75" s="148" t="s">
        <v>158</v>
      </c>
      <c r="C75" s="149" t="s">
        <v>159</v>
      </c>
      <c r="D75" s="150" t="s">
        <v>137</v>
      </c>
      <c r="E75" s="151">
        <v>10</v>
      </c>
      <c r="F75" s="151">
        <v>0</v>
      </c>
      <c r="G75" s="152">
        <f aca="true" t="shared" si="0" ref="G75:G85">E75*F75</f>
        <v>0</v>
      </c>
      <c r="H75" s="153">
        <v>0</v>
      </c>
      <c r="I75" s="153">
        <f aca="true" t="shared" si="1" ref="I75:I85">E75*H75</f>
        <v>0</v>
      </c>
      <c r="O75" s="146">
        <v>2</v>
      </c>
      <c r="AA75" s="122">
        <v>12</v>
      </c>
      <c r="AB75" s="122">
        <v>7</v>
      </c>
      <c r="AC75" s="122">
        <v>24</v>
      </c>
      <c r="AZ75" s="122">
        <v>2</v>
      </c>
      <c r="BA75" s="122">
        <f aca="true" t="shared" si="2" ref="BA75:BA85">IF(AZ75=1,G75,0)</f>
        <v>0</v>
      </c>
      <c r="BB75" s="122">
        <f aca="true" t="shared" si="3" ref="BB75:BB85">IF(AZ75=2,G75,0)</f>
        <v>0</v>
      </c>
      <c r="BC75" s="122">
        <f aca="true" t="shared" si="4" ref="BC75:BC85">IF(AZ75=3,G75,0)</f>
        <v>0</v>
      </c>
      <c r="BD75" s="122">
        <f aca="true" t="shared" si="5" ref="BD75:BD85">IF(AZ75=4,G75,0)</f>
        <v>0</v>
      </c>
      <c r="BE75" s="122">
        <f aca="true" t="shared" si="6" ref="BE75:BE85">IF(AZ75=5,G75,0)</f>
        <v>0</v>
      </c>
    </row>
    <row r="76" spans="1:57" ht="12.75">
      <c r="A76" s="147">
        <v>25</v>
      </c>
      <c r="B76" s="148" t="s">
        <v>160</v>
      </c>
      <c r="C76" s="149" t="s">
        <v>186</v>
      </c>
      <c r="D76" s="150" t="s">
        <v>132</v>
      </c>
      <c r="E76" s="151">
        <v>1</v>
      </c>
      <c r="F76" s="151">
        <v>0</v>
      </c>
      <c r="G76" s="152">
        <f t="shared" si="0"/>
        <v>0</v>
      </c>
      <c r="H76" s="153">
        <v>0</v>
      </c>
      <c r="I76" s="153">
        <f t="shared" si="1"/>
        <v>0</v>
      </c>
      <c r="O76" s="146">
        <v>2</v>
      </c>
      <c r="AA76" s="122">
        <v>12</v>
      </c>
      <c r="AB76" s="122">
        <v>7</v>
      </c>
      <c r="AC76" s="122">
        <v>25</v>
      </c>
      <c r="AZ76" s="122">
        <v>2</v>
      </c>
      <c r="BA76" s="122">
        <f t="shared" si="2"/>
        <v>0</v>
      </c>
      <c r="BB76" s="122">
        <f t="shared" si="3"/>
        <v>0</v>
      </c>
      <c r="BC76" s="122">
        <f t="shared" si="4"/>
        <v>0</v>
      </c>
      <c r="BD76" s="122">
        <f t="shared" si="5"/>
        <v>0</v>
      </c>
      <c r="BE76" s="122">
        <f t="shared" si="6"/>
        <v>0</v>
      </c>
    </row>
    <row r="77" spans="1:57" ht="12.75">
      <c r="A77" s="147">
        <v>26</v>
      </c>
      <c r="B77" s="148" t="s">
        <v>161</v>
      </c>
      <c r="C77" s="149" t="s">
        <v>162</v>
      </c>
      <c r="D77" s="150" t="s">
        <v>132</v>
      </c>
      <c r="E77" s="151">
        <v>1</v>
      </c>
      <c r="F77" s="151">
        <v>0</v>
      </c>
      <c r="G77" s="152">
        <f t="shared" si="0"/>
        <v>0</v>
      </c>
      <c r="H77" s="153">
        <v>0</v>
      </c>
      <c r="I77" s="153">
        <f t="shared" si="1"/>
        <v>0</v>
      </c>
      <c r="O77" s="146">
        <v>2</v>
      </c>
      <c r="AA77" s="122">
        <v>12</v>
      </c>
      <c r="AB77" s="122">
        <v>7</v>
      </c>
      <c r="AC77" s="122">
        <v>26</v>
      </c>
      <c r="AZ77" s="122">
        <v>2</v>
      </c>
      <c r="BA77" s="122">
        <f t="shared" si="2"/>
        <v>0</v>
      </c>
      <c r="BB77" s="122">
        <f t="shared" si="3"/>
        <v>0</v>
      </c>
      <c r="BC77" s="122">
        <f t="shared" si="4"/>
        <v>0</v>
      </c>
      <c r="BD77" s="122">
        <f t="shared" si="5"/>
        <v>0</v>
      </c>
      <c r="BE77" s="122">
        <f t="shared" si="6"/>
        <v>0</v>
      </c>
    </row>
    <row r="78" spans="1:57" ht="12.75">
      <c r="A78" s="147">
        <v>27</v>
      </c>
      <c r="B78" s="148" t="s">
        <v>163</v>
      </c>
      <c r="C78" s="149" t="s">
        <v>164</v>
      </c>
      <c r="D78" s="150" t="s">
        <v>132</v>
      </c>
      <c r="E78" s="151">
        <v>1</v>
      </c>
      <c r="F78" s="151">
        <v>0</v>
      </c>
      <c r="G78" s="152">
        <f t="shared" si="0"/>
        <v>0</v>
      </c>
      <c r="H78" s="153">
        <v>0</v>
      </c>
      <c r="I78" s="153">
        <f t="shared" si="1"/>
        <v>0</v>
      </c>
      <c r="O78" s="146">
        <v>2</v>
      </c>
      <c r="AA78" s="122">
        <v>12</v>
      </c>
      <c r="AB78" s="122">
        <v>7</v>
      </c>
      <c r="AC78" s="122">
        <v>27</v>
      </c>
      <c r="AZ78" s="122">
        <v>2</v>
      </c>
      <c r="BA78" s="122">
        <f t="shared" si="2"/>
        <v>0</v>
      </c>
      <c r="BB78" s="122">
        <f t="shared" si="3"/>
        <v>0</v>
      </c>
      <c r="BC78" s="122">
        <f t="shared" si="4"/>
        <v>0</v>
      </c>
      <c r="BD78" s="122">
        <f t="shared" si="5"/>
        <v>0</v>
      </c>
      <c r="BE78" s="122">
        <f t="shared" si="6"/>
        <v>0</v>
      </c>
    </row>
    <row r="79" spans="1:57" ht="12.75">
      <c r="A79" s="147">
        <v>28</v>
      </c>
      <c r="B79" s="148" t="s">
        <v>165</v>
      </c>
      <c r="C79" s="149" t="s">
        <v>166</v>
      </c>
      <c r="D79" s="150" t="s">
        <v>132</v>
      </c>
      <c r="E79" s="151">
        <v>1</v>
      </c>
      <c r="F79" s="151">
        <v>0</v>
      </c>
      <c r="G79" s="152">
        <f t="shared" si="0"/>
        <v>0</v>
      </c>
      <c r="H79" s="153">
        <v>0</v>
      </c>
      <c r="I79" s="153">
        <f t="shared" si="1"/>
        <v>0</v>
      </c>
      <c r="O79" s="146">
        <v>2</v>
      </c>
      <c r="AA79" s="122">
        <v>12</v>
      </c>
      <c r="AB79" s="122">
        <v>7</v>
      </c>
      <c r="AC79" s="122">
        <v>28</v>
      </c>
      <c r="AZ79" s="122">
        <v>2</v>
      </c>
      <c r="BA79" s="122">
        <f t="shared" si="2"/>
        <v>0</v>
      </c>
      <c r="BB79" s="122">
        <f t="shared" si="3"/>
        <v>0</v>
      </c>
      <c r="BC79" s="122">
        <f t="shared" si="4"/>
        <v>0</v>
      </c>
      <c r="BD79" s="122">
        <f t="shared" si="5"/>
        <v>0</v>
      </c>
      <c r="BE79" s="122">
        <f t="shared" si="6"/>
        <v>0</v>
      </c>
    </row>
    <row r="80" spans="1:57" ht="12.75">
      <c r="A80" s="147">
        <v>29</v>
      </c>
      <c r="B80" s="148" t="s">
        <v>167</v>
      </c>
      <c r="C80" s="149" t="s">
        <v>168</v>
      </c>
      <c r="D80" s="150" t="s">
        <v>132</v>
      </c>
      <c r="E80" s="151">
        <v>4</v>
      </c>
      <c r="F80" s="151">
        <v>0</v>
      </c>
      <c r="G80" s="152">
        <f t="shared" si="0"/>
        <v>0</v>
      </c>
      <c r="H80" s="153">
        <v>0</v>
      </c>
      <c r="I80" s="153">
        <f t="shared" si="1"/>
        <v>0</v>
      </c>
      <c r="O80" s="146">
        <v>2</v>
      </c>
      <c r="AA80" s="122">
        <v>12</v>
      </c>
      <c r="AB80" s="122">
        <v>7</v>
      </c>
      <c r="AC80" s="122">
        <v>29</v>
      </c>
      <c r="AZ80" s="122">
        <v>2</v>
      </c>
      <c r="BA80" s="122">
        <f t="shared" si="2"/>
        <v>0</v>
      </c>
      <c r="BB80" s="122">
        <f t="shared" si="3"/>
        <v>0</v>
      </c>
      <c r="BC80" s="122">
        <f t="shared" si="4"/>
        <v>0</v>
      </c>
      <c r="BD80" s="122">
        <f t="shared" si="5"/>
        <v>0</v>
      </c>
      <c r="BE80" s="122">
        <f t="shared" si="6"/>
        <v>0</v>
      </c>
    </row>
    <row r="81" spans="1:57" ht="12.75">
      <c r="A81" s="147">
        <v>30</v>
      </c>
      <c r="B81" s="148" t="s">
        <v>169</v>
      </c>
      <c r="C81" s="149" t="s">
        <v>170</v>
      </c>
      <c r="D81" s="150" t="s">
        <v>132</v>
      </c>
      <c r="E81" s="151">
        <v>1</v>
      </c>
      <c r="F81" s="151">
        <v>0</v>
      </c>
      <c r="G81" s="152">
        <f t="shared" si="0"/>
        <v>0</v>
      </c>
      <c r="H81" s="153">
        <v>0</v>
      </c>
      <c r="I81" s="153">
        <f t="shared" si="1"/>
        <v>0</v>
      </c>
      <c r="O81" s="146">
        <v>2</v>
      </c>
      <c r="AA81" s="122">
        <v>12</v>
      </c>
      <c r="AB81" s="122">
        <v>7</v>
      </c>
      <c r="AC81" s="122">
        <v>30</v>
      </c>
      <c r="AZ81" s="122">
        <v>2</v>
      </c>
      <c r="BA81" s="122">
        <f t="shared" si="2"/>
        <v>0</v>
      </c>
      <c r="BB81" s="122">
        <f t="shared" si="3"/>
        <v>0</v>
      </c>
      <c r="BC81" s="122">
        <f t="shared" si="4"/>
        <v>0</v>
      </c>
      <c r="BD81" s="122">
        <f t="shared" si="5"/>
        <v>0</v>
      </c>
      <c r="BE81" s="122">
        <f t="shared" si="6"/>
        <v>0</v>
      </c>
    </row>
    <row r="82" spans="1:57" ht="12.75">
      <c r="A82" s="147">
        <v>31</v>
      </c>
      <c r="B82" s="148" t="s">
        <v>171</v>
      </c>
      <c r="C82" s="149" t="s">
        <v>172</v>
      </c>
      <c r="D82" s="150" t="s">
        <v>132</v>
      </c>
      <c r="E82" s="151">
        <v>2</v>
      </c>
      <c r="F82" s="151">
        <v>0</v>
      </c>
      <c r="G82" s="152">
        <f t="shared" si="0"/>
        <v>0</v>
      </c>
      <c r="H82" s="153">
        <v>0</v>
      </c>
      <c r="I82" s="153">
        <f t="shared" si="1"/>
        <v>0</v>
      </c>
      <c r="O82" s="146">
        <v>2</v>
      </c>
      <c r="AA82" s="122">
        <v>12</v>
      </c>
      <c r="AB82" s="122">
        <v>7</v>
      </c>
      <c r="AC82" s="122">
        <v>31</v>
      </c>
      <c r="AZ82" s="122">
        <v>2</v>
      </c>
      <c r="BA82" s="122">
        <f t="shared" si="2"/>
        <v>0</v>
      </c>
      <c r="BB82" s="122">
        <f t="shared" si="3"/>
        <v>0</v>
      </c>
      <c r="BC82" s="122">
        <f t="shared" si="4"/>
        <v>0</v>
      </c>
      <c r="BD82" s="122">
        <f t="shared" si="5"/>
        <v>0</v>
      </c>
      <c r="BE82" s="122">
        <f t="shared" si="6"/>
        <v>0</v>
      </c>
    </row>
    <row r="83" spans="1:57" ht="25.5">
      <c r="A83" s="147">
        <v>32</v>
      </c>
      <c r="B83" s="148" t="s">
        <v>173</v>
      </c>
      <c r="C83" s="149" t="s">
        <v>174</v>
      </c>
      <c r="D83" s="150" t="s">
        <v>132</v>
      </c>
      <c r="E83" s="151">
        <v>2</v>
      </c>
      <c r="F83" s="151">
        <v>0</v>
      </c>
      <c r="G83" s="152">
        <f t="shared" si="0"/>
        <v>0</v>
      </c>
      <c r="H83" s="153">
        <v>0</v>
      </c>
      <c r="I83" s="153">
        <f t="shared" si="1"/>
        <v>0</v>
      </c>
      <c r="O83" s="146">
        <v>2</v>
      </c>
      <c r="AA83" s="122">
        <v>12</v>
      </c>
      <c r="AB83" s="122">
        <v>7</v>
      </c>
      <c r="AC83" s="122">
        <v>32</v>
      </c>
      <c r="AZ83" s="122">
        <v>2</v>
      </c>
      <c r="BA83" s="122">
        <f t="shared" si="2"/>
        <v>0</v>
      </c>
      <c r="BB83" s="122">
        <f t="shared" si="3"/>
        <v>0</v>
      </c>
      <c r="BC83" s="122">
        <f t="shared" si="4"/>
        <v>0</v>
      </c>
      <c r="BD83" s="122">
        <f t="shared" si="5"/>
        <v>0</v>
      </c>
      <c r="BE83" s="122">
        <f t="shared" si="6"/>
        <v>0</v>
      </c>
    </row>
    <row r="84" spans="1:57" ht="12.75">
      <c r="A84" s="147">
        <v>33</v>
      </c>
      <c r="B84" s="148" t="s">
        <v>175</v>
      </c>
      <c r="C84" s="149" t="s">
        <v>176</v>
      </c>
      <c r="D84" s="150" t="s">
        <v>132</v>
      </c>
      <c r="E84" s="151">
        <v>2</v>
      </c>
      <c r="F84" s="151">
        <v>0</v>
      </c>
      <c r="G84" s="152">
        <f t="shared" si="0"/>
        <v>0</v>
      </c>
      <c r="H84" s="153">
        <v>0</v>
      </c>
      <c r="I84" s="153">
        <f t="shared" si="1"/>
        <v>0</v>
      </c>
      <c r="O84" s="146">
        <v>2</v>
      </c>
      <c r="AA84" s="122">
        <v>12</v>
      </c>
      <c r="AB84" s="122">
        <v>7</v>
      </c>
      <c r="AC84" s="122">
        <v>33</v>
      </c>
      <c r="AZ84" s="122">
        <v>2</v>
      </c>
      <c r="BA84" s="122">
        <f t="shared" si="2"/>
        <v>0</v>
      </c>
      <c r="BB84" s="122">
        <f t="shared" si="3"/>
        <v>0</v>
      </c>
      <c r="BC84" s="122">
        <f t="shared" si="4"/>
        <v>0</v>
      </c>
      <c r="BD84" s="122">
        <f t="shared" si="5"/>
        <v>0</v>
      </c>
      <c r="BE84" s="122">
        <f t="shared" si="6"/>
        <v>0</v>
      </c>
    </row>
    <row r="85" spans="1:57" ht="12.75">
      <c r="A85" s="147">
        <v>34</v>
      </c>
      <c r="B85" s="148" t="s">
        <v>177</v>
      </c>
      <c r="C85" s="149" t="s">
        <v>178</v>
      </c>
      <c r="D85" s="150" t="s">
        <v>132</v>
      </c>
      <c r="E85" s="151">
        <v>4</v>
      </c>
      <c r="F85" s="151">
        <v>0</v>
      </c>
      <c r="G85" s="152">
        <f t="shared" si="0"/>
        <v>0</v>
      </c>
      <c r="H85" s="153">
        <v>0</v>
      </c>
      <c r="I85" s="153">
        <f t="shared" si="1"/>
        <v>0</v>
      </c>
      <c r="O85" s="146">
        <v>2</v>
      </c>
      <c r="AA85" s="122">
        <v>12</v>
      </c>
      <c r="AB85" s="122">
        <v>7</v>
      </c>
      <c r="AC85" s="122">
        <v>34</v>
      </c>
      <c r="AZ85" s="122">
        <v>2</v>
      </c>
      <c r="BA85" s="122">
        <f t="shared" si="2"/>
        <v>0</v>
      </c>
      <c r="BB85" s="122">
        <f t="shared" si="3"/>
        <v>0</v>
      </c>
      <c r="BC85" s="122">
        <f t="shared" si="4"/>
        <v>0</v>
      </c>
      <c r="BD85" s="122">
        <f t="shared" si="5"/>
        <v>0</v>
      </c>
      <c r="BE85" s="122">
        <f t="shared" si="6"/>
        <v>0</v>
      </c>
    </row>
    <row r="86" spans="1:57" ht="12.75">
      <c r="A86" s="161"/>
      <c r="B86" s="162" t="s">
        <v>69</v>
      </c>
      <c r="C86" s="163" t="str">
        <f>CONCATENATE(B74," ",C74)</f>
        <v>767 Konstrukce zámečnické</v>
      </c>
      <c r="D86" s="161"/>
      <c r="E86" s="164"/>
      <c r="F86" s="164"/>
      <c r="G86" s="165">
        <f>SUM(G74:G85)</f>
        <v>0</v>
      </c>
      <c r="H86" s="166"/>
      <c r="I86" s="167">
        <f>SUM(I74:I85)</f>
        <v>0</v>
      </c>
      <c r="O86" s="146">
        <v>4</v>
      </c>
      <c r="BA86" s="168">
        <f>SUM(BA74:BA85)</f>
        <v>0</v>
      </c>
      <c r="BB86" s="168">
        <f>SUM(BB74:BB85)</f>
        <v>0</v>
      </c>
      <c r="BC86" s="168">
        <f>SUM(BC74:BC85)</f>
        <v>0</v>
      </c>
      <c r="BD86" s="168">
        <f>SUM(BD74:BD85)</f>
        <v>0</v>
      </c>
      <c r="BE86" s="168">
        <f>SUM(BE74:BE85)</f>
        <v>0</v>
      </c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spans="1:7" ht="12.75">
      <c r="A110" s="169"/>
      <c r="B110" s="169"/>
      <c r="C110" s="169"/>
      <c r="D110" s="169"/>
      <c r="E110" s="169"/>
      <c r="F110" s="169"/>
      <c r="G110" s="169"/>
    </row>
    <row r="111" spans="1:7" ht="12.75">
      <c r="A111" s="169"/>
      <c r="B111" s="169"/>
      <c r="C111" s="169"/>
      <c r="D111" s="169"/>
      <c r="E111" s="169"/>
      <c r="F111" s="169"/>
      <c r="G111" s="169"/>
    </row>
    <row r="112" spans="1:7" ht="12.75">
      <c r="A112" s="169"/>
      <c r="B112" s="169"/>
      <c r="C112" s="169"/>
      <c r="D112" s="169"/>
      <c r="E112" s="169"/>
      <c r="F112" s="169"/>
      <c r="G112" s="169"/>
    </row>
    <row r="113" spans="1:7" ht="12.75">
      <c r="A113" s="169"/>
      <c r="B113" s="169"/>
      <c r="C113" s="169"/>
      <c r="D113" s="169"/>
      <c r="E113" s="169"/>
      <c r="F113" s="169"/>
      <c r="G113" s="169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spans="1:2" ht="12.75">
      <c r="A139" s="170"/>
      <c r="B139" s="170"/>
    </row>
    <row r="140" spans="1:7" ht="12.75">
      <c r="A140" s="169"/>
      <c r="B140" s="169"/>
      <c r="C140" s="172"/>
      <c r="D140" s="172"/>
      <c r="E140" s="173"/>
      <c r="F140" s="172"/>
      <c r="G140" s="174"/>
    </row>
    <row r="141" spans="1:7" ht="12.75">
      <c r="A141" s="175"/>
      <c r="B141" s="175"/>
      <c r="C141" s="169"/>
      <c r="D141" s="169"/>
      <c r="E141" s="176"/>
      <c r="F141" s="169"/>
      <c r="G141" s="169"/>
    </row>
    <row r="142" spans="1:7" ht="12.75">
      <c r="A142" s="169"/>
      <c r="B142" s="169"/>
      <c r="C142" s="169"/>
      <c r="D142" s="169"/>
      <c r="E142" s="176"/>
      <c r="F142" s="169"/>
      <c r="G142" s="169"/>
    </row>
    <row r="143" spans="1:7" ht="12.75">
      <c r="A143" s="169"/>
      <c r="B143" s="169"/>
      <c r="C143" s="169"/>
      <c r="D143" s="169"/>
      <c r="E143" s="176"/>
      <c r="F143" s="169"/>
      <c r="G143" s="169"/>
    </row>
    <row r="144" spans="1:7" ht="12.75">
      <c r="A144" s="169"/>
      <c r="B144" s="169"/>
      <c r="C144" s="169"/>
      <c r="D144" s="169"/>
      <c r="E144" s="176"/>
      <c r="F144" s="169"/>
      <c r="G144" s="169"/>
    </row>
    <row r="145" spans="1:7" ht="12.75">
      <c r="A145" s="169"/>
      <c r="B145" s="169"/>
      <c r="C145" s="169"/>
      <c r="D145" s="169"/>
      <c r="E145" s="176"/>
      <c r="F145" s="169"/>
      <c r="G145" s="169"/>
    </row>
    <row r="146" spans="1:7" ht="12.75">
      <c r="A146" s="169"/>
      <c r="B146" s="169"/>
      <c r="C146" s="169"/>
      <c r="D146" s="169"/>
      <c r="E146" s="176"/>
      <c r="F146" s="169"/>
      <c r="G146" s="169"/>
    </row>
    <row r="147" spans="1:7" ht="12.75">
      <c r="A147" s="169"/>
      <c r="B147" s="169"/>
      <c r="C147" s="169"/>
      <c r="D147" s="169"/>
      <c r="E147" s="176"/>
      <c r="F147" s="169"/>
      <c r="G147" s="169"/>
    </row>
    <row r="148" spans="1:7" ht="12.75">
      <c r="A148" s="169"/>
      <c r="B148" s="169"/>
      <c r="C148" s="169"/>
      <c r="D148" s="169"/>
      <c r="E148" s="176"/>
      <c r="F148" s="169"/>
      <c r="G148" s="169"/>
    </row>
    <row r="149" spans="1:7" ht="12.75">
      <c r="A149" s="169"/>
      <c r="B149" s="169"/>
      <c r="C149" s="169"/>
      <c r="D149" s="169"/>
      <c r="E149" s="176"/>
      <c r="F149" s="169"/>
      <c r="G149" s="169"/>
    </row>
    <row r="150" spans="1:7" ht="12.75">
      <c r="A150" s="169"/>
      <c r="B150" s="169"/>
      <c r="C150" s="169"/>
      <c r="D150" s="169"/>
      <c r="E150" s="176"/>
      <c r="F150" s="169"/>
      <c r="G150" s="169"/>
    </row>
    <row r="151" spans="1:7" ht="12.75">
      <c r="A151" s="169"/>
      <c r="B151" s="169"/>
      <c r="C151" s="169"/>
      <c r="D151" s="169"/>
      <c r="E151" s="176"/>
      <c r="F151" s="169"/>
      <c r="G151" s="169"/>
    </row>
    <row r="152" spans="1:7" ht="12.75">
      <c r="A152" s="169"/>
      <c r="B152" s="169"/>
      <c r="C152" s="169"/>
      <c r="D152" s="169"/>
      <c r="E152" s="176"/>
      <c r="F152" s="169"/>
      <c r="G152" s="169"/>
    </row>
    <row r="153" spans="1:7" ht="12.75">
      <c r="A153" s="169"/>
      <c r="B153" s="169"/>
      <c r="C153" s="169"/>
      <c r="D153" s="169"/>
      <c r="E153" s="176"/>
      <c r="F153" s="169"/>
      <c r="G153" s="169"/>
    </row>
  </sheetData>
  <sheetProtection/>
  <mergeCells count="38">
    <mergeCell ref="C11:D11"/>
    <mergeCell ref="C12:D12"/>
    <mergeCell ref="A1:I1"/>
    <mergeCell ref="A3:B3"/>
    <mergeCell ref="A4:B4"/>
    <mergeCell ref="G4:I4"/>
    <mergeCell ref="C9:D9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8:D28"/>
    <mergeCell ref="C30:D30"/>
    <mergeCell ref="C31:D31"/>
    <mergeCell ref="C33:D33"/>
    <mergeCell ref="C35:D35"/>
    <mergeCell ref="C37:D37"/>
    <mergeCell ref="C40:D40"/>
    <mergeCell ref="C48:D48"/>
    <mergeCell ref="C50:D50"/>
    <mergeCell ref="C52:D52"/>
    <mergeCell ref="C54:D54"/>
    <mergeCell ref="C67:D67"/>
    <mergeCell ref="C69:D69"/>
    <mergeCell ref="C71:D71"/>
    <mergeCell ref="C56:D56"/>
    <mergeCell ref="C61:D61"/>
    <mergeCell ref="C63:D63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2012-07-17T12:30:39Z</dcterms:created>
  <dcterms:modified xsi:type="dcterms:W3CDTF">2012-07-17T12:36:40Z</dcterms:modified>
  <cp:category/>
  <cp:version/>
  <cp:contentType/>
  <cp:contentStatus/>
</cp:coreProperties>
</file>