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28275" windowHeight="1176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'Rekapitulace'!$G$12</definedName>
    <definedName name="Dodavka0">'Položky'!#REF!</definedName>
    <definedName name="HSV">'Rekapitulace'!$E$12</definedName>
    <definedName name="HSV0">'Položky'!#REF!</definedName>
    <definedName name="HZS">'Rekapitulace'!$I$12</definedName>
    <definedName name="HZS0">'Položky'!#REF!</definedName>
    <definedName name="JKSO">'Krycí list'!$F$4</definedName>
    <definedName name="MJ">'Krycí list'!$G$4</definedName>
    <definedName name="Mont">'Rekapitulace'!$H$12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'Položky'!$A$1:$I$45</definedName>
    <definedName name="_xlnm.Print_Area" localSheetId="1">'Rekapitulace'!$A$1:$I$19</definedName>
    <definedName name="PocetMJ">'Krycí list'!$G$7</definedName>
    <definedName name="Poznamka">'Krycí list'!$B$37</definedName>
    <definedName name="Projektant">'Krycí list'!$C$7</definedName>
    <definedName name="PSV">'Rekapitulace'!$F$12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<sst xmlns="http://schemas.openxmlformats.org/spreadsheetml/2006/main" count="190" uniqueCount="131">
  <si>
    <t xml:space="preserve"> 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</si>
  <si>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</si>
  <si>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</si>
  <si>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</si>
  <si>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</si>
  <si>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</si>
  <si>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</si>
  <si>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</si>
  <si>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</si>
  <si>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</si>
  <si>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</si>
  <si>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</si>
  <si>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</si>
  <si>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Ostatní VRN</t>
  </si>
  <si>
    <t>ZRN+VRN+HZS</t>
  </si>
  <si>
    <t>VRN celkem</t>
  </si>
  <si>
    <t>Vypracoval</t>
  </si>
  <si>
    <t>Za zhotovitele</t>
  </si>
  <si>
    <t>Za objednatele</t>
  </si>
  <si>
    <t>Podpis:</t>
  </si>
  <si>
    <t>Základ pro DPH</t>
  </si>
  <si>
    <t>DPH</t>
  </si>
  <si>
    <t>CENA ZA OBJEKT CELKEM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</si>
  <si>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</si>
  <si>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</si>
  <si>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</si>
  <si>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</si>
  <si>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</si>
  <si>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</si>
  <si>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</si>
  <si>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</si>
  <si>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</si>
  <si>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</si>
  <si>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</si>
  <si>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</si>
  <si>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</si>
  <si>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</si>
  <si>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</si>
  <si>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</si>
  <si>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</si>
  <si>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</si>
  <si>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</si>
  <si>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</si>
  <si>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</si>
  <si>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</si>
  <si>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Díl:</t>
  </si>
  <si>
    <t>1</t>
  </si>
  <si>
    <t>Zemní práce</t>
  </si>
  <si>
    <t>Celkem za</t>
  </si>
  <si>
    <t>Oprava plotové zdi školní družiny 2.ZŠ Kolín</t>
  </si>
  <si>
    <t>Plotová zeď - oprava</t>
  </si>
  <si>
    <t>139601102R00</t>
  </si>
  <si>
    <t>Ruční výkop jam, rýh a šachet v hornině tř. 3</t>
  </si>
  <si>
    <t>m3</t>
  </si>
  <si>
    <t>;odkop zemina za oplcením</t>
  </si>
  <si>
    <t>26,1*1*0,5</t>
  </si>
  <si>
    <t>175101201R00</t>
  </si>
  <si>
    <t>Obsyp objektu bez prohození sypaniny</t>
  </si>
  <si>
    <t>;zásyp zeminy po ukončení zednickýchprací</t>
  </si>
  <si>
    <t>13,05</t>
  </si>
  <si>
    <t>2</t>
  </si>
  <si>
    <t>Základy,zvláštní zakládání</t>
  </si>
  <si>
    <t>274311611R00</t>
  </si>
  <si>
    <t>Beton zákl. pasů prokl. kamenem B 20 (C 16/20)</t>
  </si>
  <si>
    <t>26,1*0,45*0,8</t>
  </si>
  <si>
    <t>274272140RT4</t>
  </si>
  <si>
    <t>Zdivo základové z bednicích tvárnic, tl. 30 cm výplň tvárnic betonem B 30 (C 25/30)</t>
  </si>
  <si>
    <t>m2</t>
  </si>
  <si>
    <t>26,1*1,1</t>
  </si>
  <si>
    <t>274361821R00</t>
  </si>
  <si>
    <t>Výztuž základových pasů z betonářské oceli 10 505</t>
  </si>
  <si>
    <t>t</t>
  </si>
  <si>
    <t>;pruty R14 po 250 mm tvaru L, celk. délka 2,0 m</t>
  </si>
  <si>
    <t>0,25</t>
  </si>
  <si>
    <t>3</t>
  </si>
  <si>
    <t>Svislé a kompletní konstrukce</t>
  </si>
  <si>
    <t>348922321R00</t>
  </si>
  <si>
    <t>Zdivo plotové tl.30cm z tvar.jednostr.štíp.přírod.</t>
  </si>
  <si>
    <t>26,1*1,02</t>
  </si>
  <si>
    <t>348924212R00</t>
  </si>
  <si>
    <t>Stříška plotová pro zeď tl.30cm z bet.tvar.barevn.</t>
  </si>
  <si>
    <t>m</t>
  </si>
  <si>
    <t>311231114R00</t>
  </si>
  <si>
    <t>Zdivo nosné cihelné lícové z CP 29  ze stávajících cihel</t>
  </si>
  <si>
    <t>18*0,15*2,1</t>
  </si>
  <si>
    <t>0,45*0,45*2,1*5</t>
  </si>
  <si>
    <t>96</t>
  </si>
  <si>
    <t>Bourání konstrukcí</t>
  </si>
  <si>
    <t>962022391R00</t>
  </si>
  <si>
    <t>Bourání zdiva nadzákladového kamenného na MVC</t>
  </si>
  <si>
    <t>962032231R00</t>
  </si>
  <si>
    <t>Bourání zdiva z cihel pálených na MVC</t>
  </si>
  <si>
    <t>961021311R00</t>
  </si>
  <si>
    <t>Bourání základů ze zdiva kamenného</t>
  </si>
  <si>
    <t>979 08-2111.R00</t>
  </si>
  <si>
    <t>Vnitrostaveništní doprava suti do 10 m</t>
  </si>
  <si>
    <t>979 08-2121.R00</t>
  </si>
  <si>
    <t>Příplatek k vnitrost. dopravě suti za dalších 5 m</t>
  </si>
  <si>
    <t>64,9*4</t>
  </si>
  <si>
    <t>979 08-1111.R00</t>
  </si>
  <si>
    <t>Odvoz suti a vybour. hmot na skládku</t>
  </si>
  <si>
    <t>96-1</t>
  </si>
  <si>
    <t>Poplatek za recyklaci</t>
  </si>
  <si>
    <t>99</t>
  </si>
  <si>
    <t>Staveništní přesun hmot</t>
  </si>
  <si>
    <t>999 28-1111.R00</t>
  </si>
  <si>
    <t>Přesun hmot pro opravy a údržbu do výšky 25 m</t>
  </si>
  <si>
    <t>44,84+24,9</t>
  </si>
  <si>
    <t>Zařízení staveniště</t>
  </si>
  <si>
    <t>Měso Kolín</t>
  </si>
  <si>
    <t>Výkaz výměr</t>
  </si>
  <si>
    <t>ZADÁNÍ STAVBY</t>
  </si>
  <si>
    <t>Název objektu:</t>
  </si>
  <si>
    <t>Název stavby:</t>
  </si>
  <si>
    <t>JKSO:</t>
  </si>
  <si>
    <t>SKP:</t>
  </si>
  <si>
    <t>Počet měrných jednotek:</t>
  </si>
  <si>
    <t>Náklady na MJ:</t>
  </si>
  <si>
    <t>Zakázkové číslo:</t>
  </si>
  <si>
    <t>Zhotovitel:</t>
  </si>
  <si>
    <t>Objekt:</t>
  </si>
  <si>
    <t>Stavba:</t>
  </si>
  <si>
    <t>Projektant:</t>
  </si>
  <si>
    <t>Objednatel:</t>
  </si>
  <si>
    <t>Počet listů:</t>
  </si>
  <si>
    <t>Zpracovatel projektu:</t>
  </si>
  <si>
    <t>Datum:</t>
  </si>
  <si>
    <t>Jméno:</t>
  </si>
  <si>
    <t>RN II. a III. hlavy</t>
  </si>
  <si>
    <t>%  činí:</t>
  </si>
  <si>
    <t>Poznámka: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</si>
</sst>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\ &quot;Kč&quot;"/>
    <numFmt numFmtId="166" formatCode="0.0"/>
    <numFmt numFmtId="167" formatCode="#,##0.00000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34" fillId="23" borderId="6" applyNumberFormat="0" applyFont="0" applyAlignment="0" applyProtection="0"/>
    <xf numFmtId="9" fontId="3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3" fillId="33" borderId="15" xfId="0" applyNumberFormat="1" applyFont="1" applyFill="1" applyBorder="1" applyAlignment="1">
      <alignment/>
    </xf>
    <xf numFmtId="49" fontId="0" fillId="33" borderId="16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6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Continuous"/>
    </xf>
    <xf numFmtId="0" fontId="6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4" xfId="0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65" fontId="0" fillId="0" borderId="25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65" fontId="7" fillId="0" borderId="45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4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49" fontId="6" fillId="0" borderId="31" xfId="0" applyNumberFormat="1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0" fillId="0" borderId="55" xfId="0" applyFill="1" applyBorder="1" applyAlignment="1">
      <alignment/>
    </xf>
    <xf numFmtId="0" fontId="6" fillId="0" borderId="56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right"/>
    </xf>
    <xf numFmtId="0" fontId="6" fillId="0" borderId="39" xfId="0" applyFont="1" applyFill="1" applyBorder="1" applyAlignment="1">
      <alignment horizontal="center"/>
    </xf>
    <xf numFmtId="4" fontId="5" fillId="0" borderId="38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0" fontId="0" fillId="0" borderId="4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1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4" xfId="0" applyFill="1" applyBorder="1" applyAlignment="1">
      <alignment/>
    </xf>
    <xf numFmtId="0" fontId="6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11" fillId="0" borderId="0" xfId="46" applyFont="1" applyAlignment="1">
      <alignment horizontal="centerContinuous"/>
      <protection/>
    </xf>
    <xf numFmtId="0" fontId="12" fillId="0" borderId="0" xfId="46" applyFont="1" applyAlignment="1">
      <alignment horizontal="centerContinuous"/>
      <protection/>
    </xf>
    <xf numFmtId="0" fontId="12" fillId="0" borderId="0" xfId="46" applyFont="1" applyAlignment="1">
      <alignment horizontal="right"/>
      <protection/>
    </xf>
    <xf numFmtId="0" fontId="0" fillId="0" borderId="49" xfId="46" applyFont="1" applyBorder="1" applyAlignment="1">
      <alignment horizontal="center"/>
      <protection/>
    </xf>
    <xf numFmtId="0" fontId="0" fillId="0" borderId="49" xfId="46" applyBorder="1" applyAlignment="1">
      <alignment horizontal="left"/>
      <protection/>
    </xf>
    <xf numFmtId="0" fontId="0" fillId="0" borderId="50" xfId="46" applyBorder="1">
      <alignment/>
      <protection/>
    </xf>
    <xf numFmtId="0" fontId="9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5" fillId="0" borderId="58" xfId="46" applyNumberFormat="1" applyFont="1" applyFill="1" applyBorder="1">
      <alignment/>
      <protection/>
    </xf>
    <xf numFmtId="0" fontId="5" fillId="0" borderId="40" xfId="46" applyFont="1" applyFill="1" applyBorder="1" applyAlignment="1">
      <alignment horizontal="center"/>
      <protection/>
    </xf>
    <xf numFmtId="0" fontId="5" fillId="0" borderId="40" xfId="46" applyNumberFormat="1" applyFont="1" applyFill="1" applyBorder="1" applyAlignment="1">
      <alignment horizontal="center"/>
      <protection/>
    </xf>
    <xf numFmtId="0" fontId="5" fillId="0" borderId="58" xfId="46" applyFont="1" applyFill="1" applyBorder="1" applyAlignment="1">
      <alignment horizontal="center"/>
      <protection/>
    </xf>
    <xf numFmtId="0" fontId="13" fillId="0" borderId="58" xfId="46" applyFont="1" applyFill="1" applyBorder="1">
      <alignment/>
      <protection/>
    </xf>
    <xf numFmtId="0" fontId="6" fillId="0" borderId="61" xfId="46" applyFont="1" applyFill="1" applyBorder="1" applyAlignment="1">
      <alignment horizontal="center"/>
      <protection/>
    </xf>
    <xf numFmtId="49" fontId="6" fillId="0" borderId="61" xfId="46" applyNumberFormat="1" applyFont="1" applyFill="1" applyBorder="1" applyAlignment="1">
      <alignment horizontal="left"/>
      <protection/>
    </xf>
    <xf numFmtId="0" fontId="6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8" fillId="0" borderId="62" xfId="46" applyNumberFormat="1" applyFont="1" applyFill="1" applyBorder="1">
      <alignment/>
      <protection/>
    </xf>
    <xf numFmtId="0" fontId="14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0" fillId="0" borderId="61" xfId="46" applyNumberFormat="1" applyFont="1" applyFill="1" applyBorder="1" applyAlignment="1">
      <alignment horizontal="left"/>
      <protection/>
    </xf>
    <xf numFmtId="0" fontId="0" fillId="0" borderId="61" xfId="46" applyFont="1" applyFill="1" applyBorder="1" applyAlignment="1">
      <alignment wrapText="1"/>
      <protection/>
    </xf>
    <xf numFmtId="49" fontId="0" fillId="0" borderId="61" xfId="46" applyNumberFormat="1" applyFont="1" applyFill="1" applyBorder="1" applyAlignment="1">
      <alignment horizontal="center" shrinkToFit="1"/>
      <protection/>
    </xf>
    <xf numFmtId="4" fontId="0" fillId="0" borderId="61" xfId="46" applyNumberFormat="1" applyFont="1" applyFill="1" applyBorder="1" applyAlignment="1">
      <alignment horizontal="right"/>
      <protection/>
    </xf>
    <xf numFmtId="4" fontId="0" fillId="0" borderId="61" xfId="46" applyNumberFormat="1" applyFont="1" applyFill="1" applyBorder="1">
      <alignment/>
      <protection/>
    </xf>
    <xf numFmtId="167" fontId="0" fillId="0" borderId="61" xfId="46" applyNumberFormat="1" applyFont="1" applyFill="1" applyBorder="1">
      <alignment/>
      <protection/>
    </xf>
    <xf numFmtId="0" fontId="9" fillId="0" borderId="61" xfId="46" applyFont="1" applyFill="1" applyBorder="1" applyAlignment="1">
      <alignment horizontal="center"/>
      <protection/>
    </xf>
    <xf numFmtId="49" fontId="9" fillId="0" borderId="61" xfId="46" applyNumberFormat="1" applyFont="1" applyFill="1" applyBorder="1" applyAlignment="1">
      <alignment horizontal="left"/>
      <protection/>
    </xf>
    <xf numFmtId="4" fontId="15" fillId="0" borderId="61" xfId="46" applyNumberFormat="1" applyFont="1" applyFill="1" applyBorder="1" applyAlignment="1">
      <alignment horizontal="right" wrapText="1"/>
      <protection/>
    </xf>
    <xf numFmtId="0" fontId="15" fillId="0" borderId="61" xfId="46" applyFont="1" applyFill="1" applyBorder="1" applyAlignment="1">
      <alignment horizontal="left" wrapText="1"/>
      <protection/>
    </xf>
    <xf numFmtId="0" fontId="15" fillId="0" borderId="61" xfId="0" applyFont="1" applyFill="1" applyBorder="1" applyAlignment="1">
      <alignment horizontal="right"/>
    </xf>
    <xf numFmtId="0" fontId="0" fillId="0" borderId="61" xfId="46" applyFill="1" applyBorder="1">
      <alignment/>
      <protection/>
    </xf>
    <xf numFmtId="0" fontId="14" fillId="0" borderId="0" xfId="46" applyFont="1">
      <alignment/>
      <protection/>
    </xf>
    <xf numFmtId="0" fontId="0" fillId="0" borderId="63" xfId="46" applyFill="1" applyBorder="1" applyAlignment="1">
      <alignment horizontal="center"/>
      <protection/>
    </xf>
    <xf numFmtId="49" fontId="4" fillId="0" borderId="63" xfId="46" applyNumberFormat="1" applyFont="1" applyFill="1" applyBorder="1" applyAlignment="1">
      <alignment horizontal="left"/>
      <protection/>
    </xf>
    <xf numFmtId="0" fontId="4" fillId="0" borderId="63" xfId="46" applyFont="1" applyFill="1" applyBorder="1">
      <alignment/>
      <protection/>
    </xf>
    <xf numFmtId="4" fontId="0" fillId="0" borderId="63" xfId="46" applyNumberFormat="1" applyFill="1" applyBorder="1" applyAlignment="1">
      <alignment horizontal="right"/>
      <protection/>
    </xf>
    <xf numFmtId="4" fontId="6" fillId="0" borderId="63" xfId="46" applyNumberFormat="1" applyFont="1" applyFill="1" applyBorder="1">
      <alignment/>
      <protection/>
    </xf>
    <xf numFmtId="0" fontId="6" fillId="0" borderId="63" xfId="46" applyFont="1" applyFill="1" applyBorder="1">
      <alignment/>
      <protection/>
    </xf>
    <xf numFmtId="167" fontId="6" fillId="0" borderId="63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6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7" fillId="0" borderId="0" xfId="46" applyFont="1" applyBorder="1">
      <alignment/>
      <protection/>
    </xf>
    <xf numFmtId="3" fontId="17" fillId="0" borderId="0" xfId="46" applyNumberFormat="1" applyFont="1" applyBorder="1" applyAlignment="1">
      <alignment horizontal="right"/>
      <protection/>
    </xf>
    <xf numFmtId="4" fontId="17" fillId="0" borderId="0" xfId="46" applyNumberFormat="1" applyFont="1" applyBorder="1">
      <alignment/>
      <protection/>
    </xf>
    <xf numFmtId="0" fontId="16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5" fillId="0" borderId="25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69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 shrinkToFit="1"/>
      <protection/>
    </xf>
    <xf numFmtId="0" fontId="0" fillId="0" borderId="70" xfId="46" applyFont="1" applyBorder="1" applyAlignment="1">
      <alignment horizontal="left" shrinkToFit="1"/>
      <protection/>
    </xf>
    <xf numFmtId="3" fontId="6" fillId="0" borderId="45" xfId="0" applyNumberFormat="1" applyFont="1" applyFill="1" applyBorder="1" applyAlignment="1">
      <alignment horizontal="right"/>
    </xf>
    <xf numFmtId="3" fontId="6" fillId="0" borderId="60" xfId="0" applyNumberFormat="1" applyFont="1" applyFill="1" applyBorder="1" applyAlignment="1">
      <alignment horizontal="right"/>
    </xf>
    <xf numFmtId="0" fontId="15" fillId="0" borderId="17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10" fillId="0" borderId="0" xfId="46" applyFont="1" applyAlignment="1">
      <alignment horizontal="center"/>
      <protection/>
    </xf>
    <xf numFmtId="49" fontId="0" fillId="0" borderId="68" xfId="46" applyNumberFormat="1" applyFont="1" applyBorder="1" applyAlignment="1">
      <alignment horizontal="center"/>
      <protection/>
    </xf>
    <xf numFmtId="0" fontId="0" fillId="0" borderId="51" xfId="46" applyBorder="1" applyAlignment="1">
      <alignment horizontal="left" shrinkToFit="1"/>
      <protection/>
    </xf>
    <xf numFmtId="0" fontId="0" fillId="0" borderId="70" xfId="46" applyBorder="1" applyAlignment="1">
      <alignment horizontal="left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="160" zoomScaleNormal="160" zoomScalePageLayoutView="0" workbookViewId="0" topLeftCell="A19">
      <selection activeCell="B37" sqref="B37:G4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111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120</v>
      </c>
      <c r="B3" s="4"/>
      <c r="C3" s="5" t="s">
        <v>112</v>
      </c>
      <c r="D3" s="5"/>
      <c r="E3" s="5"/>
      <c r="F3" s="6" t="s">
        <v>114</v>
      </c>
      <c r="G3" s="7"/>
    </row>
    <row r="4" spans="1:7" ht="12.75" customHeight="1">
      <c r="A4" s="8"/>
      <c r="B4" s="9"/>
      <c r="C4" s="10" t="s">
        <v>50</v>
      </c>
      <c r="D4" s="11"/>
      <c r="E4" s="11"/>
      <c r="F4" s="12"/>
      <c r="G4" s="13"/>
    </row>
    <row r="5" spans="1:7" ht="12.75" customHeight="1">
      <c r="A5" s="14" t="s">
        <v>121</v>
      </c>
      <c r="B5" s="15"/>
      <c r="C5" s="16" t="s">
        <v>113</v>
      </c>
      <c r="D5" s="16"/>
      <c r="E5" s="16"/>
      <c r="F5" s="17" t="s">
        <v>115</v>
      </c>
      <c r="G5" s="18"/>
    </row>
    <row r="6" spans="1:7" ht="12.75" customHeight="1">
      <c r="A6" s="8"/>
      <c r="B6" s="9"/>
      <c r="C6" s="10" t="s">
        <v>49</v>
      </c>
      <c r="D6" s="11"/>
      <c r="E6" s="11"/>
      <c r="F6" s="19"/>
      <c r="G6" s="13"/>
    </row>
    <row r="7" spans="1:9" ht="12.75">
      <c r="A7" s="14" t="s">
        <v>122</v>
      </c>
      <c r="B7" s="16"/>
      <c r="C7" s="182"/>
      <c r="D7" s="183"/>
      <c r="E7" s="20" t="s">
        <v>116</v>
      </c>
      <c r="F7" s="21"/>
      <c r="G7" s="22">
        <v>0</v>
      </c>
      <c r="H7" s="23"/>
      <c r="I7" s="23"/>
    </row>
    <row r="8" spans="1:7" ht="12.75">
      <c r="A8" s="14" t="s">
        <v>123</v>
      </c>
      <c r="B8" s="16"/>
      <c r="C8" s="182" t="s">
        <v>109</v>
      </c>
      <c r="D8" s="183"/>
      <c r="E8" s="17" t="s">
        <v>117</v>
      </c>
      <c r="F8" s="16"/>
      <c r="G8" s="24">
        <f>IF(PocetMJ=0,,ROUND((F30+F32)/PocetMJ,1))</f>
        <v>0</v>
      </c>
    </row>
    <row r="9" spans="1:7" ht="12.75">
      <c r="A9" s="25" t="s">
        <v>124</v>
      </c>
      <c r="B9" s="26"/>
      <c r="C9" s="26"/>
      <c r="D9" s="26"/>
      <c r="E9" s="27" t="s">
        <v>118</v>
      </c>
      <c r="F9" s="26"/>
      <c r="G9" s="28"/>
    </row>
    <row r="10" spans="1:57" ht="12.75">
      <c r="A10" s="29" t="s">
        <v>125</v>
      </c>
      <c r="B10" s="30"/>
      <c r="C10" s="30"/>
      <c r="D10" s="30"/>
      <c r="E10" s="12" t="s">
        <v>119</v>
      </c>
      <c r="F10" s="30"/>
      <c r="G10" s="13"/>
      <c r="BA10" s="31"/>
      <c r="BB10" s="31"/>
      <c r="BC10" s="31"/>
      <c r="BD10" s="31"/>
      <c r="BE10" s="31"/>
    </row>
    <row r="11" spans="1:7" ht="12.75">
      <c r="A11" s="29"/>
      <c r="B11" s="30"/>
      <c r="C11" s="30"/>
      <c r="D11" s="30"/>
      <c r="E11" s="184"/>
      <c r="F11" s="185"/>
      <c r="G11" s="186"/>
    </row>
    <row r="12" spans="1:7" ht="28.5" customHeight="1" thickBot="1">
      <c r="A12" s="32" t="s">
        <v>1</v>
      </c>
      <c r="B12" s="33"/>
      <c r="C12" s="33"/>
      <c r="D12" s="33"/>
      <c r="E12" s="34"/>
      <c r="F12" s="34"/>
      <c r="G12" s="35"/>
    </row>
    <row r="13" spans="1:7" ht="17.25" customHeight="1" thickBot="1">
      <c r="A13" s="36" t="s">
        <v>2</v>
      </c>
      <c r="B13" s="37"/>
      <c r="C13" s="38"/>
      <c r="D13" s="39" t="s">
        <v>3</v>
      </c>
      <c r="E13" s="40"/>
      <c r="F13" s="40"/>
      <c r="G13" s="38"/>
    </row>
    <row r="14" spans="1:7" ht="15.75" customHeight="1">
      <c r="A14" s="41"/>
      <c r="B14" s="42" t="s">
        <v>4</v>
      </c>
      <c r="C14" s="43">
        <f>Dodavka</f>
        <v>0</v>
      </c>
      <c r="D14" s="44" t="str">
        <f>Rekapitulace!A17</f>
        <v>Zařízení staveniště</v>
      </c>
      <c r="E14" s="45"/>
      <c r="F14" s="46"/>
      <c r="G14" s="43">
        <f>Rekapitulace!I17</f>
        <v>0</v>
      </c>
    </row>
    <row r="15" spans="1:7" ht="15.75" customHeight="1">
      <c r="A15" s="41" t="s">
        <v>5</v>
      </c>
      <c r="B15" s="42" t="s">
        <v>6</v>
      </c>
      <c r="C15" s="43">
        <f>Mont</f>
        <v>0</v>
      </c>
      <c r="D15" s="25"/>
      <c r="E15" s="47"/>
      <c r="F15" s="48"/>
      <c r="G15" s="43"/>
    </row>
    <row r="16" spans="1:7" ht="15.75" customHeight="1">
      <c r="A16" s="41" t="s">
        <v>7</v>
      </c>
      <c r="B16" s="42" t="s">
        <v>8</v>
      </c>
      <c r="C16" s="43">
        <f>HSV</f>
        <v>0</v>
      </c>
      <c r="D16" s="25"/>
      <c r="E16" s="47"/>
      <c r="F16" s="48"/>
      <c r="G16" s="43"/>
    </row>
    <row r="17" spans="1:7" ht="15.75" customHeight="1">
      <c r="A17" s="49" t="s">
        <v>9</v>
      </c>
      <c r="B17" s="42" t="s">
        <v>10</v>
      </c>
      <c r="C17" s="43">
        <f>PSV</f>
        <v>0</v>
      </c>
      <c r="D17" s="25"/>
      <c r="E17" s="47"/>
      <c r="F17" s="48"/>
      <c r="G17" s="43"/>
    </row>
    <row r="18" spans="1:7" ht="15.75" customHeight="1">
      <c r="A18" s="50" t="s">
        <v>11</v>
      </c>
      <c r="B18" s="42"/>
      <c r="C18" s="43">
        <f>SUM(C14:C17)</f>
        <v>0</v>
      </c>
      <c r="D18" s="51"/>
      <c r="E18" s="47"/>
      <c r="F18" s="48"/>
      <c r="G18" s="43"/>
    </row>
    <row r="19" spans="1:7" ht="15.75" customHeight="1">
      <c r="A19" s="50"/>
      <c r="B19" s="42"/>
      <c r="C19" s="43"/>
      <c r="D19" s="25"/>
      <c r="E19" s="47"/>
      <c r="F19" s="48"/>
      <c r="G19" s="43"/>
    </row>
    <row r="20" spans="1:7" ht="15.75" customHeight="1">
      <c r="A20" s="50" t="s">
        <v>12</v>
      </c>
      <c r="B20" s="42"/>
      <c r="C20" s="43">
        <f>HZS</f>
        <v>0</v>
      </c>
      <c r="D20" s="25"/>
      <c r="E20" s="47"/>
      <c r="F20" s="48"/>
      <c r="G20" s="43"/>
    </row>
    <row r="21" spans="1:7" ht="15.75" customHeight="1">
      <c r="A21" s="29" t="s">
        <v>128</v>
      </c>
      <c r="B21" s="30"/>
      <c r="C21" s="43">
        <f>C18+C20</f>
        <v>0</v>
      </c>
      <c r="D21" s="25" t="s">
        <v>13</v>
      </c>
      <c r="E21" s="47"/>
      <c r="F21" s="48"/>
      <c r="G21" s="43">
        <f>G22-SUM(G14:G20)</f>
        <v>0</v>
      </c>
    </row>
    <row r="22" spans="1:7" ht="15.75" customHeight="1" thickBot="1">
      <c r="A22" s="25" t="s">
        <v>14</v>
      </c>
      <c r="B22" s="26"/>
      <c r="C22" s="52">
        <f>C21+G22</f>
        <v>0</v>
      </c>
      <c r="D22" s="53" t="s">
        <v>15</v>
      </c>
      <c r="E22" s="54"/>
      <c r="F22" s="55"/>
      <c r="G22" s="43">
        <f>VRN</f>
        <v>0</v>
      </c>
    </row>
    <row r="23" spans="1:7" ht="12.75">
      <c r="A23" s="3" t="s">
        <v>16</v>
      </c>
      <c r="B23" s="5"/>
      <c r="C23" s="6" t="s">
        <v>17</v>
      </c>
      <c r="D23" s="5"/>
      <c r="E23" s="6" t="s">
        <v>18</v>
      </c>
      <c r="F23" s="5"/>
      <c r="G23" s="7"/>
    </row>
    <row r="24" spans="1:7" ht="12.75">
      <c r="A24" s="14"/>
      <c r="B24" s="16"/>
      <c r="C24" s="17" t="s">
        <v>127</v>
      </c>
      <c r="D24" s="16"/>
      <c r="E24" s="17" t="s">
        <v>127</v>
      </c>
      <c r="F24" s="16"/>
      <c r="G24" s="18"/>
    </row>
    <row r="25" spans="1:7" ht="12.75">
      <c r="A25" s="29" t="s">
        <v>126</v>
      </c>
      <c r="B25" s="56"/>
      <c r="C25" s="12" t="s">
        <v>126</v>
      </c>
      <c r="D25" s="30"/>
      <c r="E25" s="12" t="s">
        <v>126</v>
      </c>
      <c r="F25" s="30"/>
      <c r="G25" s="13"/>
    </row>
    <row r="26" spans="1:7" ht="12.75">
      <c r="A26" s="29"/>
      <c r="B26" s="57"/>
      <c r="C26" s="12" t="s">
        <v>19</v>
      </c>
      <c r="D26" s="30"/>
      <c r="E26" s="12" t="s">
        <v>19</v>
      </c>
      <c r="F26" s="30"/>
      <c r="G26" s="13"/>
    </row>
    <row r="27" spans="1:7" ht="12.75">
      <c r="A27" s="29"/>
      <c r="B27" s="30"/>
      <c r="C27" s="12"/>
      <c r="D27" s="30"/>
      <c r="E27" s="12"/>
      <c r="F27" s="30"/>
      <c r="G27" s="13"/>
    </row>
    <row r="28" spans="1:7" ht="97.5" customHeight="1">
      <c r="A28" s="29"/>
      <c r="B28" s="30"/>
      <c r="C28" s="12"/>
      <c r="D28" s="30"/>
      <c r="E28" s="12"/>
      <c r="F28" s="30"/>
      <c r="G28" s="13"/>
    </row>
    <row r="29" spans="1:7" ht="12.75">
      <c r="A29" s="14" t="s">
        <v>20</v>
      </c>
      <c r="B29" s="16"/>
      <c r="C29" s="58">
        <v>0</v>
      </c>
      <c r="D29" s="16" t="s">
        <v>129</v>
      </c>
      <c r="E29" s="17"/>
      <c r="F29" s="59">
        <v>0</v>
      </c>
      <c r="G29" s="18"/>
    </row>
    <row r="30" spans="1:7" ht="12.75">
      <c r="A30" s="14" t="s">
        <v>20</v>
      </c>
      <c r="B30" s="16"/>
      <c r="C30" s="58">
        <v>15</v>
      </c>
      <c r="D30" s="16" t="s">
        <v>129</v>
      </c>
      <c r="E30" s="17"/>
      <c r="F30" s="59">
        <v>0</v>
      </c>
      <c r="G30" s="18"/>
    </row>
    <row r="31" spans="1:7" ht="12.75">
      <c r="A31" s="14" t="s">
        <v>21</v>
      </c>
      <c r="B31" s="16"/>
      <c r="C31" s="58">
        <v>15</v>
      </c>
      <c r="D31" s="16" t="s">
        <v>129</v>
      </c>
      <c r="E31" s="17"/>
      <c r="F31" s="60">
        <f>ROUND(PRODUCT(F30,C31/100),1)</f>
        <v>0</v>
      </c>
      <c r="G31" s="28"/>
    </row>
    <row r="32" spans="1:7" ht="12.75">
      <c r="A32" s="14" t="s">
        <v>20</v>
      </c>
      <c r="B32" s="16"/>
      <c r="C32" s="58">
        <v>21</v>
      </c>
      <c r="D32" s="16" t="s">
        <v>129</v>
      </c>
      <c r="E32" s="17"/>
      <c r="F32" s="59">
        <v>0</v>
      </c>
      <c r="G32" s="18"/>
    </row>
    <row r="33" spans="1:7" ht="12.75">
      <c r="A33" s="14" t="s">
        <v>21</v>
      </c>
      <c r="B33" s="16"/>
      <c r="C33" s="58">
        <v>21</v>
      </c>
      <c r="D33" s="16" t="s">
        <v>129</v>
      </c>
      <c r="E33" s="17"/>
      <c r="F33" s="60">
        <f>ROUND(PRODUCT(F32,C33/100),1)</f>
        <v>0</v>
      </c>
      <c r="G33" s="28"/>
    </row>
    <row r="34" spans="1:7" s="66" customFormat="1" ht="19.5" customHeight="1" thickBot="1">
      <c r="A34" s="61" t="s">
        <v>22</v>
      </c>
      <c r="B34" s="62"/>
      <c r="C34" s="62"/>
      <c r="D34" s="62"/>
      <c r="E34" s="63"/>
      <c r="F34" s="64">
        <f>CEILING(SUM(F29:F33),1)</f>
        <v>0</v>
      </c>
      <c r="G34" s="65"/>
    </row>
    <row r="36" spans="1:8" ht="12.75">
      <c r="A36" s="67" t="s">
        <v>130</v>
      </c>
      <c r="B36" s="67"/>
      <c r="C36" s="67"/>
      <c r="D36" s="67"/>
      <c r="E36" s="67"/>
      <c r="F36" s="67"/>
      <c r="G36" s="67"/>
      <c r="H36" t="s">
        <v>0</v>
      </c>
    </row>
    <row r="37" spans="1:8" ht="14.25" customHeight="1">
      <c r="A37" s="67"/>
      <c r="B37" s="187"/>
      <c r="C37" s="187"/>
      <c r="D37" s="187"/>
      <c r="E37" s="187"/>
      <c r="F37" s="187"/>
      <c r="G37" s="187"/>
      <c r="H37" t="s">
        <v>0</v>
      </c>
    </row>
    <row r="38" spans="1:8" ht="12.75" customHeight="1">
      <c r="A38" s="68"/>
      <c r="B38" s="187"/>
      <c r="C38" s="187"/>
      <c r="D38" s="187"/>
      <c r="E38" s="187"/>
      <c r="F38" s="187"/>
      <c r="G38" s="187"/>
      <c r="H38" t="s">
        <v>0</v>
      </c>
    </row>
    <row r="39" spans="1:8" ht="12.75">
      <c r="A39" s="68"/>
      <c r="B39" s="187"/>
      <c r="C39" s="187"/>
      <c r="D39" s="187"/>
      <c r="E39" s="187"/>
      <c r="F39" s="187"/>
      <c r="G39" s="187"/>
      <c r="H39" t="s">
        <v>0</v>
      </c>
    </row>
    <row r="40" spans="1:8" ht="12.75">
      <c r="A40" s="68"/>
      <c r="B40" s="187"/>
      <c r="C40" s="187"/>
      <c r="D40" s="187"/>
      <c r="E40" s="187"/>
      <c r="F40" s="187"/>
      <c r="G40" s="187"/>
      <c r="H40" t="s">
        <v>0</v>
      </c>
    </row>
    <row r="41" spans="1:8" ht="12.75">
      <c r="A41" s="68"/>
      <c r="B41" s="187"/>
      <c r="C41" s="187"/>
      <c r="D41" s="187"/>
      <c r="E41" s="187"/>
      <c r="F41" s="187"/>
      <c r="G41" s="187"/>
      <c r="H41" t="s">
        <v>0</v>
      </c>
    </row>
    <row r="42" spans="1:8" ht="12.75">
      <c r="A42" s="68"/>
      <c r="B42" s="187"/>
      <c r="C42" s="187"/>
      <c r="D42" s="187"/>
      <c r="E42" s="187"/>
      <c r="F42" s="187"/>
      <c r="G42" s="187"/>
      <c r="H42" t="s">
        <v>0</v>
      </c>
    </row>
    <row r="43" spans="1:8" ht="12.75">
      <c r="A43" s="68"/>
      <c r="B43" s="187"/>
      <c r="C43" s="187"/>
      <c r="D43" s="187"/>
      <c r="E43" s="187"/>
      <c r="F43" s="187"/>
      <c r="G43" s="187"/>
      <c r="H43" t="s">
        <v>0</v>
      </c>
    </row>
    <row r="44" spans="1:8" ht="12.75">
      <c r="A44" s="68"/>
      <c r="B44" s="187"/>
      <c r="C44" s="187"/>
      <c r="D44" s="187"/>
      <c r="E44" s="187"/>
      <c r="F44" s="187"/>
      <c r="G44" s="187"/>
      <c r="H44" t="s">
        <v>0</v>
      </c>
    </row>
    <row r="45" spans="1:8" ht="12.75">
      <c r="A45" s="68"/>
      <c r="B45" s="187"/>
      <c r="C45" s="187"/>
      <c r="D45" s="187"/>
      <c r="E45" s="187"/>
      <c r="F45" s="187"/>
      <c r="G45" s="187"/>
      <c r="H45" t="s">
        <v>0</v>
      </c>
    </row>
    <row r="46" spans="2:7" ht="12.75">
      <c r="B46" s="181"/>
      <c r="C46" s="181"/>
      <c r="D46" s="181"/>
      <c r="E46" s="181"/>
      <c r="F46" s="181"/>
      <c r="G46" s="181"/>
    </row>
    <row r="47" spans="2:7" ht="12.75">
      <c r="B47" s="181"/>
      <c r="C47" s="181"/>
      <c r="D47" s="181"/>
      <c r="E47" s="181"/>
      <c r="F47" s="181"/>
      <c r="G47" s="181"/>
    </row>
    <row r="48" spans="2:7" ht="12.75">
      <c r="B48" s="181"/>
      <c r="C48" s="181"/>
      <c r="D48" s="181"/>
      <c r="E48" s="181"/>
      <c r="F48" s="181"/>
      <c r="G48" s="181"/>
    </row>
    <row r="49" spans="2:7" ht="12.75">
      <c r="B49" s="181"/>
      <c r="C49" s="181"/>
      <c r="D49" s="181"/>
      <c r="E49" s="181"/>
      <c r="F49" s="181"/>
      <c r="G49" s="181"/>
    </row>
    <row r="50" spans="2:7" ht="12.75">
      <c r="B50" s="181"/>
      <c r="C50" s="181"/>
      <c r="D50" s="181"/>
      <c r="E50" s="181"/>
      <c r="F50" s="181"/>
      <c r="G50" s="181"/>
    </row>
    <row r="51" spans="2:7" ht="12.75">
      <c r="B51" s="181"/>
      <c r="C51" s="181"/>
      <c r="D51" s="181"/>
      <c r="E51" s="181"/>
      <c r="F51" s="181"/>
      <c r="G51" s="181"/>
    </row>
    <row r="52" spans="2:7" ht="12.75">
      <c r="B52" s="181"/>
      <c r="C52" s="181"/>
      <c r="D52" s="181"/>
      <c r="E52" s="181"/>
      <c r="F52" s="181"/>
      <c r="G52" s="181"/>
    </row>
    <row r="53" spans="2:7" ht="12.75">
      <c r="B53" s="181"/>
      <c r="C53" s="181"/>
      <c r="D53" s="181"/>
      <c r="E53" s="181"/>
      <c r="F53" s="181"/>
      <c r="G53" s="181"/>
    </row>
    <row r="54" spans="2:7" ht="12.75">
      <c r="B54" s="181"/>
      <c r="C54" s="181"/>
      <c r="D54" s="181"/>
      <c r="E54" s="181"/>
      <c r="F54" s="181"/>
      <c r="G54" s="181"/>
    </row>
    <row r="55" spans="2:7" ht="12.75">
      <c r="B55" s="181"/>
      <c r="C55" s="181"/>
      <c r="D55" s="181"/>
      <c r="E55" s="181"/>
      <c r="F55" s="181"/>
      <c r="G55" s="181"/>
    </row>
  </sheetData>
  <sheetProtection/>
  <mergeCells count="14">
    <mergeCell ref="C7:D7"/>
    <mergeCell ref="C8:D8"/>
    <mergeCell ref="E11:G11"/>
    <mergeCell ref="B37:G45"/>
    <mergeCell ref="B46:G46"/>
    <mergeCell ref="B47:G47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69"/>
  <sheetViews>
    <sheetView zoomScale="140" zoomScaleNormal="140" zoomScalePageLayoutView="0" workbookViewId="0" topLeftCell="A1">
      <selection activeCell="C1" sqref="C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8" t="s">
        <v>121</v>
      </c>
      <c r="B1" s="189"/>
      <c r="C1" s="69" t="str">
        <f>CONCATENATE(cislostavby," ",nazevstavby)</f>
        <v> Oprava plotové zdi školní družiny 2.ZŠ Kolín</v>
      </c>
      <c r="D1" s="70"/>
      <c r="E1" s="71"/>
      <c r="F1" s="70"/>
      <c r="G1" s="72"/>
      <c r="H1" s="73"/>
      <c r="I1" s="74"/>
    </row>
    <row r="2" spans="1:9" ht="13.5" thickBot="1">
      <c r="A2" s="190" t="s">
        <v>120</v>
      </c>
      <c r="B2" s="191"/>
      <c r="C2" s="75" t="str">
        <f>CONCATENATE(cisloobjektu," ",nazevobjektu)</f>
        <v> Plotová zeď - oprava</v>
      </c>
      <c r="D2" s="76"/>
      <c r="E2" s="77"/>
      <c r="F2" s="76"/>
      <c r="G2" s="192"/>
      <c r="H2" s="192"/>
      <c r="I2" s="193"/>
    </row>
    <row r="3" ht="13.5" thickTop="1"/>
    <row r="4" spans="1:9" ht="19.5" customHeight="1">
      <c r="A4" s="78" t="s">
        <v>23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0" customFormat="1" ht="13.5" thickBot="1">
      <c r="A6" s="79"/>
      <c r="B6" s="80" t="s">
        <v>24</v>
      </c>
      <c r="C6" s="80"/>
      <c r="D6" s="81"/>
      <c r="E6" s="82" t="s">
        <v>25</v>
      </c>
      <c r="F6" s="83" t="s">
        <v>26</v>
      </c>
      <c r="G6" s="83" t="s">
        <v>27</v>
      </c>
      <c r="H6" s="83" t="s">
        <v>28</v>
      </c>
      <c r="I6" s="84" t="s">
        <v>12</v>
      </c>
    </row>
    <row r="7" spans="1:9" s="30" customFormat="1" ht="12.75">
      <c r="A7" s="177" t="str">
        <f>Položky!B7</f>
        <v>1</v>
      </c>
      <c r="B7" s="85" t="str">
        <f>Položky!C7</f>
        <v>Zemní práce</v>
      </c>
      <c r="C7" s="86"/>
      <c r="D7" s="87"/>
      <c r="E7" s="178">
        <f>Položky!BA14</f>
        <v>0</v>
      </c>
      <c r="F7" s="179">
        <f>Položky!BB14</f>
        <v>0</v>
      </c>
      <c r="G7" s="179">
        <f>Položky!BC14</f>
        <v>0</v>
      </c>
      <c r="H7" s="179">
        <f>Položky!BD14</f>
        <v>0</v>
      </c>
      <c r="I7" s="180">
        <f>Položky!BE14</f>
        <v>0</v>
      </c>
    </row>
    <row r="8" spans="1:9" s="30" customFormat="1" ht="12.75">
      <c r="A8" s="177" t="str">
        <f>Položky!B15</f>
        <v>2</v>
      </c>
      <c r="B8" s="85" t="str">
        <f>Položky!C15</f>
        <v>Základy,zvláštní zakládání</v>
      </c>
      <c r="C8" s="86"/>
      <c r="D8" s="87"/>
      <c r="E8" s="178">
        <f>Položky!BA23</f>
        <v>0</v>
      </c>
      <c r="F8" s="179">
        <f>Položky!BB23</f>
        <v>0</v>
      </c>
      <c r="G8" s="179">
        <f>Položky!BC23</f>
        <v>0</v>
      </c>
      <c r="H8" s="179">
        <f>Položky!BD23</f>
        <v>0</v>
      </c>
      <c r="I8" s="180">
        <f>Položky!BE23</f>
        <v>0</v>
      </c>
    </row>
    <row r="9" spans="1:9" s="30" customFormat="1" ht="12.75">
      <c r="A9" s="177" t="str">
        <f>Položky!B24</f>
        <v>3</v>
      </c>
      <c r="B9" s="85" t="str">
        <f>Položky!C24</f>
        <v>Svislé a kompletní konstrukce</v>
      </c>
      <c r="C9" s="86"/>
      <c r="D9" s="87"/>
      <c r="E9" s="178">
        <f>Položky!BA31</f>
        <v>0</v>
      </c>
      <c r="F9" s="179">
        <f>Položky!BB31</f>
        <v>0</v>
      </c>
      <c r="G9" s="179">
        <f>Položky!BC31</f>
        <v>0</v>
      </c>
      <c r="H9" s="179">
        <f>Položky!BD31</f>
        <v>0</v>
      </c>
      <c r="I9" s="180">
        <f>Položky!BE31</f>
        <v>0</v>
      </c>
    </row>
    <row r="10" spans="1:9" s="30" customFormat="1" ht="12.75">
      <c r="A10" s="177" t="str">
        <f>Položky!B32</f>
        <v>96</v>
      </c>
      <c r="B10" s="85" t="str">
        <f>Položky!C32</f>
        <v>Bourání konstrukcí</v>
      </c>
      <c r="C10" s="86"/>
      <c r="D10" s="87"/>
      <c r="E10" s="178">
        <f>Položky!BA41</f>
        <v>0</v>
      </c>
      <c r="F10" s="179">
        <f>Položky!BB41</f>
        <v>0</v>
      </c>
      <c r="G10" s="179">
        <f>Položky!BC41</f>
        <v>0</v>
      </c>
      <c r="H10" s="179">
        <f>Položky!BD41</f>
        <v>0</v>
      </c>
      <c r="I10" s="180">
        <f>Položky!BE41</f>
        <v>0</v>
      </c>
    </row>
    <row r="11" spans="1:9" s="30" customFormat="1" ht="13.5" thickBot="1">
      <c r="A11" s="177" t="str">
        <f>Položky!B42</f>
        <v>99</v>
      </c>
      <c r="B11" s="85" t="str">
        <f>Položky!C42</f>
        <v>Staveništní přesun hmot</v>
      </c>
      <c r="C11" s="86"/>
      <c r="D11" s="87"/>
      <c r="E11" s="178">
        <f>Položky!BA45</f>
        <v>0</v>
      </c>
      <c r="F11" s="179">
        <f>Položky!BB45</f>
        <v>0</v>
      </c>
      <c r="G11" s="179">
        <f>Položky!BC45</f>
        <v>0</v>
      </c>
      <c r="H11" s="179">
        <f>Položky!BD45</f>
        <v>0</v>
      </c>
      <c r="I11" s="180">
        <f>Položky!BE45</f>
        <v>0</v>
      </c>
    </row>
    <row r="12" spans="1:9" s="93" customFormat="1" ht="13.5" thickBot="1">
      <c r="A12" s="88"/>
      <c r="B12" s="80" t="s">
        <v>29</v>
      </c>
      <c r="C12" s="80"/>
      <c r="D12" s="89"/>
      <c r="E12" s="90">
        <f>SUM(E7:E11)</f>
        <v>0</v>
      </c>
      <c r="F12" s="91">
        <f>SUM(F7:F11)</f>
        <v>0</v>
      </c>
      <c r="G12" s="91">
        <f>SUM(G7:G11)</f>
        <v>0</v>
      </c>
      <c r="H12" s="91">
        <f>SUM(H7:H11)</f>
        <v>0</v>
      </c>
      <c r="I12" s="92">
        <f>SUM(I7:I11)</f>
        <v>0</v>
      </c>
    </row>
    <row r="13" spans="1:9" ht="12.75">
      <c r="A13" s="86"/>
      <c r="B13" s="86"/>
      <c r="C13" s="86"/>
      <c r="D13" s="86"/>
      <c r="E13" s="86"/>
      <c r="F13" s="86"/>
      <c r="G13" s="86"/>
      <c r="H13" s="86"/>
      <c r="I13" s="86"/>
    </row>
    <row r="14" spans="1:57" ht="19.5" customHeight="1">
      <c r="A14" s="94" t="s">
        <v>30</v>
      </c>
      <c r="B14" s="94"/>
      <c r="C14" s="94"/>
      <c r="D14" s="94"/>
      <c r="E14" s="94"/>
      <c r="F14" s="94"/>
      <c r="G14" s="95"/>
      <c r="H14" s="94"/>
      <c r="I14" s="94"/>
      <c r="BA14" s="31"/>
      <c r="BB14" s="31"/>
      <c r="BC14" s="31"/>
      <c r="BD14" s="31"/>
      <c r="BE14" s="31"/>
    </row>
    <row r="15" spans="1:9" ht="13.5" thickBot="1">
      <c r="A15" s="96"/>
      <c r="B15" s="96"/>
      <c r="C15" s="96"/>
      <c r="D15" s="96"/>
      <c r="E15" s="96"/>
      <c r="F15" s="96"/>
      <c r="G15" s="96"/>
      <c r="H15" s="96"/>
      <c r="I15" s="96"/>
    </row>
    <row r="16" spans="1:9" ht="12.75">
      <c r="A16" s="97" t="s">
        <v>31</v>
      </c>
      <c r="B16" s="98"/>
      <c r="C16" s="98"/>
      <c r="D16" s="99"/>
      <c r="E16" s="100" t="s">
        <v>32</v>
      </c>
      <c r="F16" s="101" t="s">
        <v>33</v>
      </c>
      <c r="G16" s="102" t="s">
        <v>34</v>
      </c>
      <c r="H16" s="103"/>
      <c r="I16" s="104" t="s">
        <v>32</v>
      </c>
    </row>
    <row r="17" spans="1:53" ht="12.75">
      <c r="A17" s="105" t="s">
        <v>108</v>
      </c>
      <c r="B17" s="106"/>
      <c r="C17" s="106"/>
      <c r="D17" s="107"/>
      <c r="E17" s="108"/>
      <c r="F17" s="109">
        <v>2</v>
      </c>
      <c r="G17" s="110">
        <f>CHOOSE(BA17+1,HSV+PSV,HSV+PSV+Mont,HSV+PSV+Dodavka+Mont,HSV,PSV,Mont,Dodavka,Mont+Dodavka,0)</f>
        <v>0</v>
      </c>
      <c r="H17" s="111"/>
      <c r="I17" s="112">
        <f>E17+F17*G17/100</f>
        <v>0</v>
      </c>
      <c r="BA17">
        <v>0</v>
      </c>
    </row>
    <row r="18" spans="1:9" ht="13.5" thickBot="1">
      <c r="A18" s="113"/>
      <c r="B18" s="114" t="s">
        <v>35</v>
      </c>
      <c r="C18" s="115"/>
      <c r="D18" s="116"/>
      <c r="E18" s="117"/>
      <c r="F18" s="118"/>
      <c r="G18" s="118"/>
      <c r="H18" s="194">
        <f>SUM(I17:I17)</f>
        <v>0</v>
      </c>
      <c r="I18" s="195"/>
    </row>
    <row r="20" spans="2:9" ht="12.75">
      <c r="B20" s="93"/>
      <c r="F20" s="119"/>
      <c r="G20" s="120"/>
      <c r="H20" s="120"/>
      <c r="I20" s="121"/>
    </row>
    <row r="21" spans="6:9" ht="12.75">
      <c r="F21" s="119"/>
      <c r="G21" s="120"/>
      <c r="H21" s="120"/>
      <c r="I21" s="121"/>
    </row>
    <row r="22" spans="6:9" ht="12.75">
      <c r="F22" s="119"/>
      <c r="G22" s="120"/>
      <c r="H22" s="120"/>
      <c r="I22" s="121"/>
    </row>
    <row r="23" spans="6:9" ht="12.75">
      <c r="F23" s="119"/>
      <c r="G23" s="120"/>
      <c r="H23" s="120"/>
      <c r="I23" s="121"/>
    </row>
    <row r="24" spans="6:9" ht="12.75">
      <c r="F24" s="119"/>
      <c r="G24" s="120"/>
      <c r="H24" s="120"/>
      <c r="I24" s="121"/>
    </row>
    <row r="25" spans="6:9" ht="12.75">
      <c r="F25" s="119"/>
      <c r="G25" s="120"/>
      <c r="H25" s="120"/>
      <c r="I25" s="121"/>
    </row>
    <row r="26" spans="6:9" ht="12.75">
      <c r="F26" s="119"/>
      <c r="G26" s="120"/>
      <c r="H26" s="120"/>
      <c r="I26" s="121"/>
    </row>
    <row r="27" spans="6:9" ht="12.75">
      <c r="F27" s="119"/>
      <c r="G27" s="120"/>
      <c r="H27" s="120"/>
      <c r="I27" s="121"/>
    </row>
    <row r="28" spans="6:9" ht="12.75">
      <c r="F28" s="119"/>
      <c r="G28" s="120"/>
      <c r="H28" s="120"/>
      <c r="I28" s="121"/>
    </row>
    <row r="29" spans="6:9" ht="12.75">
      <c r="F29" s="119"/>
      <c r="G29" s="120"/>
      <c r="H29" s="120"/>
      <c r="I29" s="121"/>
    </row>
    <row r="30" spans="6:9" ht="12.75">
      <c r="F30" s="119"/>
      <c r="G30" s="120"/>
      <c r="H30" s="120"/>
      <c r="I30" s="121"/>
    </row>
    <row r="31" spans="6:9" ht="12.75">
      <c r="F31" s="119"/>
      <c r="G31" s="120"/>
      <c r="H31" s="120"/>
      <c r="I31" s="121"/>
    </row>
    <row r="32" spans="6:9" ht="12.75">
      <c r="F32" s="119"/>
      <c r="G32" s="120"/>
      <c r="H32" s="120"/>
      <c r="I32" s="121"/>
    </row>
    <row r="33" spans="6:9" ht="12.75">
      <c r="F33" s="119"/>
      <c r="G33" s="120"/>
      <c r="H33" s="120"/>
      <c r="I33" s="121"/>
    </row>
    <row r="34" spans="6:9" ht="12.75">
      <c r="F34" s="119"/>
      <c r="G34" s="120"/>
      <c r="H34" s="120"/>
      <c r="I34" s="121"/>
    </row>
    <row r="35" spans="6:9" ht="12.75">
      <c r="F35" s="119"/>
      <c r="G35" s="120"/>
      <c r="H35" s="120"/>
      <c r="I35" s="121"/>
    </row>
    <row r="36" spans="6:9" ht="12.75">
      <c r="F36" s="119"/>
      <c r="G36" s="120"/>
      <c r="H36" s="120"/>
      <c r="I36" s="121"/>
    </row>
    <row r="37" spans="6:9" ht="12.75">
      <c r="F37" s="119"/>
      <c r="G37" s="120"/>
      <c r="H37" s="120"/>
      <c r="I37" s="121"/>
    </row>
    <row r="38" spans="6:9" ht="12.75">
      <c r="F38" s="119"/>
      <c r="G38" s="120"/>
      <c r="H38" s="120"/>
      <c r="I38" s="121"/>
    </row>
    <row r="39" spans="6:9" ht="12.75">
      <c r="F39" s="119"/>
      <c r="G39" s="120"/>
      <c r="H39" s="120"/>
      <c r="I39" s="121"/>
    </row>
    <row r="40" spans="6:9" ht="12.75">
      <c r="F40" s="119"/>
      <c r="G40" s="120"/>
      <c r="H40" s="120"/>
      <c r="I40" s="121"/>
    </row>
    <row r="41" spans="6:9" ht="12.75">
      <c r="F41" s="119"/>
      <c r="G41" s="120"/>
      <c r="H41" s="120"/>
      <c r="I41" s="121"/>
    </row>
    <row r="42" spans="6:9" ht="12.75">
      <c r="F42" s="119"/>
      <c r="G42" s="120"/>
      <c r="H42" s="120"/>
      <c r="I42" s="121"/>
    </row>
    <row r="43" spans="6:9" ht="12.75">
      <c r="F43" s="119"/>
      <c r="G43" s="120"/>
      <c r="H43" s="120"/>
      <c r="I43" s="121"/>
    </row>
    <row r="44" spans="6:9" ht="12.75">
      <c r="F44" s="119"/>
      <c r="G44" s="120"/>
      <c r="H44" s="120"/>
      <c r="I44" s="121"/>
    </row>
    <row r="45" spans="6:9" ht="12.75">
      <c r="F45" s="119"/>
      <c r="G45" s="120"/>
      <c r="H45" s="120"/>
      <c r="I45" s="121"/>
    </row>
    <row r="46" spans="6:9" ht="12.75">
      <c r="F46" s="119"/>
      <c r="G46" s="120"/>
      <c r="H46" s="120"/>
      <c r="I46" s="121"/>
    </row>
    <row r="47" spans="6:9" ht="12.75">
      <c r="F47" s="119"/>
      <c r="G47" s="120"/>
      <c r="H47" s="120"/>
      <c r="I47" s="121"/>
    </row>
    <row r="48" spans="6:9" ht="12.75">
      <c r="F48" s="119"/>
      <c r="G48" s="120"/>
      <c r="H48" s="120"/>
      <c r="I48" s="121"/>
    </row>
    <row r="49" spans="6:9" ht="12.75">
      <c r="F49" s="119"/>
      <c r="G49" s="120"/>
      <c r="H49" s="120"/>
      <c r="I49" s="121"/>
    </row>
    <row r="50" spans="6:9" ht="12.75">
      <c r="F50" s="119"/>
      <c r="G50" s="120"/>
      <c r="H50" s="120"/>
      <c r="I50" s="121"/>
    </row>
    <row r="51" spans="6:9" ht="12.75">
      <c r="F51" s="119"/>
      <c r="G51" s="120"/>
      <c r="H51" s="120"/>
      <c r="I51" s="121"/>
    </row>
    <row r="52" spans="6:9" ht="12.75">
      <c r="F52" s="119"/>
      <c r="G52" s="120"/>
      <c r="H52" s="120"/>
      <c r="I52" s="121"/>
    </row>
    <row r="53" spans="6:9" ht="12.75">
      <c r="F53" s="119"/>
      <c r="G53" s="120"/>
      <c r="H53" s="120"/>
      <c r="I53" s="121"/>
    </row>
    <row r="54" spans="6:9" ht="12.75">
      <c r="F54" s="119"/>
      <c r="G54" s="120"/>
      <c r="H54" s="120"/>
      <c r="I54" s="121"/>
    </row>
    <row r="55" spans="6:9" ht="12.75">
      <c r="F55" s="119"/>
      <c r="G55" s="120"/>
      <c r="H55" s="120"/>
      <c r="I55" s="121"/>
    </row>
    <row r="56" spans="6:9" ht="12.75">
      <c r="F56" s="119"/>
      <c r="G56" s="120"/>
      <c r="H56" s="120"/>
      <c r="I56" s="121"/>
    </row>
    <row r="57" spans="6:9" ht="12.75">
      <c r="F57" s="119"/>
      <c r="G57" s="120"/>
      <c r="H57" s="120"/>
      <c r="I57" s="121"/>
    </row>
    <row r="58" spans="6:9" ht="12.75">
      <c r="F58" s="119"/>
      <c r="G58" s="120"/>
      <c r="H58" s="120"/>
      <c r="I58" s="121"/>
    </row>
    <row r="59" spans="6:9" ht="12.75">
      <c r="F59" s="119"/>
      <c r="G59" s="120"/>
      <c r="H59" s="120"/>
      <c r="I59" s="121"/>
    </row>
    <row r="60" spans="6:9" ht="12.75">
      <c r="F60" s="119"/>
      <c r="G60" s="120"/>
      <c r="H60" s="120"/>
      <c r="I60" s="121"/>
    </row>
    <row r="61" spans="6:9" ht="12.75">
      <c r="F61" s="119"/>
      <c r="G61" s="120"/>
      <c r="H61" s="120"/>
      <c r="I61" s="121"/>
    </row>
    <row r="62" spans="6:9" ht="12.75">
      <c r="F62" s="119"/>
      <c r="G62" s="120"/>
      <c r="H62" s="120"/>
      <c r="I62" s="121"/>
    </row>
    <row r="63" spans="6:9" ht="12.75">
      <c r="F63" s="119"/>
      <c r="G63" s="120"/>
      <c r="H63" s="120"/>
      <c r="I63" s="121"/>
    </row>
    <row r="64" spans="6:9" ht="12.75">
      <c r="F64" s="119"/>
      <c r="G64" s="120"/>
      <c r="H64" s="120"/>
      <c r="I64" s="121"/>
    </row>
    <row r="65" spans="6:9" ht="12.75">
      <c r="F65" s="119"/>
      <c r="G65" s="120"/>
      <c r="H65" s="120"/>
      <c r="I65" s="121"/>
    </row>
    <row r="66" spans="6:9" ht="12.75">
      <c r="F66" s="119"/>
      <c r="G66" s="120"/>
      <c r="H66" s="120"/>
      <c r="I66" s="121"/>
    </row>
    <row r="67" spans="6:9" ht="12.75">
      <c r="F67" s="119"/>
      <c r="G67" s="120"/>
      <c r="H67" s="120"/>
      <c r="I67" s="121"/>
    </row>
    <row r="68" spans="6:9" ht="12.75">
      <c r="F68" s="119"/>
      <c r="G68" s="120"/>
      <c r="H68" s="120"/>
      <c r="I68" s="121"/>
    </row>
    <row r="69" spans="6:9" ht="12.75">
      <c r="F69" s="119"/>
      <c r="G69" s="120"/>
      <c r="H69" s="120"/>
      <c r="I69" s="121"/>
    </row>
  </sheetData>
  <sheetProtection/>
  <mergeCells count="4">
    <mergeCell ref="A1:B1"/>
    <mergeCell ref="A2:B2"/>
    <mergeCell ref="G2:I2"/>
    <mergeCell ref="H18:I18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12"/>
  <sheetViews>
    <sheetView showGridLines="0" showZeros="0" tabSelected="1" zoomScale="120" zoomScaleNormal="120" zoomScalePageLayoutView="0" workbookViewId="0" topLeftCell="A1">
      <selection activeCell="C18" sqref="C18"/>
    </sheetView>
  </sheetViews>
  <sheetFormatPr defaultColWidth="9.00390625" defaultRowHeight="12.75"/>
  <cols>
    <col min="1" max="1" width="4.375" style="122" customWidth="1"/>
    <col min="2" max="2" width="14.125" style="122" customWidth="1"/>
    <col min="3" max="3" width="47.625" style="122" customWidth="1"/>
    <col min="4" max="4" width="5.625" style="122" customWidth="1"/>
    <col min="5" max="5" width="10.00390625" style="171" customWidth="1"/>
    <col min="6" max="6" width="11.25390625" style="122" customWidth="1"/>
    <col min="7" max="7" width="16.125" style="122" customWidth="1"/>
    <col min="8" max="8" width="13.125" style="122" customWidth="1"/>
    <col min="9" max="9" width="14.625" style="122" customWidth="1"/>
    <col min="10" max="16384" width="9.125" style="122" customWidth="1"/>
  </cols>
  <sheetData>
    <row r="1" spans="1:9" ht="15.75">
      <c r="A1" s="198" t="s">
        <v>110</v>
      </c>
      <c r="B1" s="198"/>
      <c r="C1" s="198"/>
      <c r="D1" s="198"/>
      <c r="E1" s="198"/>
      <c r="F1" s="198"/>
      <c r="G1" s="198"/>
      <c r="H1" s="198"/>
      <c r="I1" s="198"/>
    </row>
    <row r="2" spans="2:7" ht="13.5" thickBot="1">
      <c r="B2" s="123"/>
      <c r="C2" s="124"/>
      <c r="D2" s="124"/>
      <c r="E2" s="125"/>
      <c r="F2" s="124"/>
      <c r="G2" s="124"/>
    </row>
    <row r="3" spans="1:9" ht="13.5" thickTop="1">
      <c r="A3" s="188" t="s">
        <v>121</v>
      </c>
      <c r="B3" s="189"/>
      <c r="C3" s="69" t="str">
        <f>CONCATENATE(cislostavby," ",nazevstavby)</f>
        <v> Oprava plotové zdi školní družiny 2.ZŠ Kolín</v>
      </c>
      <c r="D3" s="70"/>
      <c r="E3" s="71"/>
      <c r="F3" s="70"/>
      <c r="G3" s="126"/>
      <c r="H3" s="127">
        <f>Rekapitulace!H1</f>
        <v>0</v>
      </c>
      <c r="I3" s="128"/>
    </row>
    <row r="4" spans="1:9" ht="13.5" thickBot="1">
      <c r="A4" s="199" t="s">
        <v>120</v>
      </c>
      <c r="B4" s="191"/>
      <c r="C4" s="75" t="str">
        <f>CONCATENATE(cisloobjektu," ",nazevobjektu)</f>
        <v> Plotová zeď - oprava</v>
      </c>
      <c r="D4" s="76"/>
      <c r="E4" s="77"/>
      <c r="F4" s="76"/>
      <c r="G4" s="200"/>
      <c r="H4" s="200"/>
      <c r="I4" s="201"/>
    </row>
    <row r="5" spans="1:9" ht="13.5" thickTop="1">
      <c r="A5" s="129"/>
      <c r="B5" s="130"/>
      <c r="C5" s="130"/>
      <c r="D5" s="131"/>
      <c r="E5" s="132"/>
      <c r="F5" s="131"/>
      <c r="G5" s="133"/>
      <c r="H5" s="131"/>
      <c r="I5" s="131"/>
    </row>
    <row r="6" spans="1:9" ht="12.75">
      <c r="A6" s="134" t="s">
        <v>36</v>
      </c>
      <c r="B6" s="135" t="s">
        <v>37</v>
      </c>
      <c r="C6" s="135" t="s">
        <v>38</v>
      </c>
      <c r="D6" s="135" t="s">
        <v>39</v>
      </c>
      <c r="E6" s="136" t="s">
        <v>40</v>
      </c>
      <c r="F6" s="135" t="s">
        <v>41</v>
      </c>
      <c r="G6" s="137" t="s">
        <v>42</v>
      </c>
      <c r="H6" s="138" t="s">
        <v>43</v>
      </c>
      <c r="I6" s="138" t="s">
        <v>44</v>
      </c>
    </row>
    <row r="7" spans="1:15" ht="12.75">
      <c r="A7" s="139" t="s">
        <v>45</v>
      </c>
      <c r="B7" s="140" t="s">
        <v>46</v>
      </c>
      <c r="C7" s="141" t="s">
        <v>47</v>
      </c>
      <c r="D7" s="142"/>
      <c r="E7" s="143"/>
      <c r="F7" s="143"/>
      <c r="G7" s="144"/>
      <c r="H7" s="145"/>
      <c r="I7" s="145"/>
      <c r="O7" s="146">
        <v>1</v>
      </c>
    </row>
    <row r="8" spans="1:57" ht="12.75">
      <c r="A8" s="147">
        <v>1</v>
      </c>
      <c r="B8" s="148" t="s">
        <v>51</v>
      </c>
      <c r="C8" s="149" t="s">
        <v>52</v>
      </c>
      <c r="D8" s="150" t="s">
        <v>53</v>
      </c>
      <c r="E8" s="151">
        <v>13.05</v>
      </c>
      <c r="F8" s="151">
        <v>0</v>
      </c>
      <c r="G8" s="152">
        <f>E8*F8</f>
        <v>0</v>
      </c>
      <c r="H8" s="153">
        <v>0</v>
      </c>
      <c r="I8" s="153">
        <f>E8*H8</f>
        <v>0</v>
      </c>
      <c r="O8" s="146">
        <v>2</v>
      </c>
      <c r="AA8" s="122">
        <v>12</v>
      </c>
      <c r="AB8" s="122">
        <v>1</v>
      </c>
      <c r="AC8" s="122">
        <v>1</v>
      </c>
      <c r="AZ8" s="122">
        <v>1</v>
      </c>
      <c r="BA8" s="122">
        <f>IF(AZ8=1,G8,0)</f>
        <v>0</v>
      </c>
      <c r="BB8" s="122">
        <f>IF(AZ8=2,G8,0)</f>
        <v>0</v>
      </c>
      <c r="BC8" s="122">
        <f>IF(AZ8=3,G8,0)</f>
        <v>0</v>
      </c>
      <c r="BD8" s="122">
        <f>IF(AZ8=4,G8,0)</f>
        <v>0</v>
      </c>
      <c r="BE8" s="122">
        <f>IF(AZ8=5,G8,0)</f>
        <v>0</v>
      </c>
    </row>
    <row r="9" spans="1:15" ht="12.75">
      <c r="A9" s="154"/>
      <c r="B9" s="155"/>
      <c r="C9" s="196" t="s">
        <v>54</v>
      </c>
      <c r="D9" s="197"/>
      <c r="E9" s="156">
        <v>0</v>
      </c>
      <c r="F9" s="157"/>
      <c r="G9" s="158"/>
      <c r="H9" s="159"/>
      <c r="I9" s="159"/>
      <c r="M9" s="160" t="s">
        <v>54</v>
      </c>
      <c r="O9" s="146"/>
    </row>
    <row r="10" spans="1:15" ht="12.75">
      <c r="A10" s="154"/>
      <c r="B10" s="155"/>
      <c r="C10" s="196" t="s">
        <v>55</v>
      </c>
      <c r="D10" s="197"/>
      <c r="E10" s="156">
        <v>13.05</v>
      </c>
      <c r="F10" s="157"/>
      <c r="G10" s="158"/>
      <c r="H10" s="159"/>
      <c r="I10" s="159"/>
      <c r="M10" s="160" t="s">
        <v>55</v>
      </c>
      <c r="O10" s="146"/>
    </row>
    <row r="11" spans="1:57" ht="12.75">
      <c r="A11" s="147">
        <v>2</v>
      </c>
      <c r="B11" s="148" t="s">
        <v>56</v>
      </c>
      <c r="C11" s="149" t="s">
        <v>57</v>
      </c>
      <c r="D11" s="150" t="s">
        <v>53</v>
      </c>
      <c r="E11" s="151">
        <v>13.05</v>
      </c>
      <c r="F11" s="151">
        <v>0</v>
      </c>
      <c r="G11" s="152">
        <f>E11*F11</f>
        <v>0</v>
      </c>
      <c r="H11" s="153">
        <v>0</v>
      </c>
      <c r="I11" s="153">
        <f>E11*H11</f>
        <v>0</v>
      </c>
      <c r="O11" s="146">
        <v>2</v>
      </c>
      <c r="AA11" s="122">
        <v>12</v>
      </c>
      <c r="AB11" s="122">
        <v>1</v>
      </c>
      <c r="AC11" s="122">
        <v>2</v>
      </c>
      <c r="AZ11" s="122">
        <v>1</v>
      </c>
      <c r="BA11" s="122">
        <f>IF(AZ11=1,G11,0)</f>
        <v>0</v>
      </c>
      <c r="BB11" s="122">
        <f>IF(AZ11=2,G11,0)</f>
        <v>0</v>
      </c>
      <c r="BC11" s="122">
        <f>IF(AZ11=3,G11,0)</f>
        <v>0</v>
      </c>
      <c r="BD11" s="122">
        <f>IF(AZ11=4,G11,0)</f>
        <v>0</v>
      </c>
      <c r="BE11" s="122">
        <f>IF(AZ11=5,G11,0)</f>
        <v>0</v>
      </c>
    </row>
    <row r="12" spans="1:15" ht="12.75">
      <c r="A12" s="154"/>
      <c r="B12" s="155"/>
      <c r="C12" s="196" t="s">
        <v>58</v>
      </c>
      <c r="D12" s="197"/>
      <c r="E12" s="156">
        <v>0</v>
      </c>
      <c r="F12" s="157"/>
      <c r="G12" s="158"/>
      <c r="H12" s="159"/>
      <c r="I12" s="159"/>
      <c r="M12" s="160" t="s">
        <v>58</v>
      </c>
      <c r="O12" s="146"/>
    </row>
    <row r="13" spans="1:15" ht="12.75">
      <c r="A13" s="154"/>
      <c r="B13" s="155"/>
      <c r="C13" s="196" t="s">
        <v>59</v>
      </c>
      <c r="D13" s="197"/>
      <c r="E13" s="156">
        <v>13.05</v>
      </c>
      <c r="F13" s="157"/>
      <c r="G13" s="158"/>
      <c r="H13" s="159"/>
      <c r="I13" s="159"/>
      <c r="M13" s="160" t="s">
        <v>59</v>
      </c>
      <c r="O13" s="146"/>
    </row>
    <row r="14" spans="1:57" ht="12.75">
      <c r="A14" s="161"/>
      <c r="B14" s="162" t="s">
        <v>48</v>
      </c>
      <c r="C14" s="163" t="str">
        <f>CONCATENATE(B7," ",C7)</f>
        <v>1 Zemní práce</v>
      </c>
      <c r="D14" s="161"/>
      <c r="E14" s="164"/>
      <c r="F14" s="164"/>
      <c r="G14" s="165">
        <f>SUM(G7:G13)</f>
        <v>0</v>
      </c>
      <c r="H14" s="166"/>
      <c r="I14" s="167">
        <f>SUM(I7:I13)</f>
        <v>0</v>
      </c>
      <c r="O14" s="146">
        <v>4</v>
      </c>
      <c r="BA14" s="168">
        <f>SUM(BA7:BA13)</f>
        <v>0</v>
      </c>
      <c r="BB14" s="168">
        <f>SUM(BB7:BB13)</f>
        <v>0</v>
      </c>
      <c r="BC14" s="168">
        <f>SUM(BC7:BC13)</f>
        <v>0</v>
      </c>
      <c r="BD14" s="168">
        <f>SUM(BD7:BD13)</f>
        <v>0</v>
      </c>
      <c r="BE14" s="168">
        <f>SUM(BE7:BE13)</f>
        <v>0</v>
      </c>
    </row>
    <row r="15" spans="1:15" ht="12.75">
      <c r="A15" s="139" t="s">
        <v>45</v>
      </c>
      <c r="B15" s="140" t="s">
        <v>60</v>
      </c>
      <c r="C15" s="141" t="s">
        <v>61</v>
      </c>
      <c r="D15" s="142"/>
      <c r="E15" s="143"/>
      <c r="F15" s="143"/>
      <c r="G15" s="144"/>
      <c r="H15" s="145"/>
      <c r="I15" s="145"/>
      <c r="O15" s="146">
        <v>1</v>
      </c>
    </row>
    <row r="16" spans="1:57" ht="12.75">
      <c r="A16" s="147">
        <v>3</v>
      </c>
      <c r="B16" s="148" t="s">
        <v>62</v>
      </c>
      <c r="C16" s="149" t="s">
        <v>63</v>
      </c>
      <c r="D16" s="150" t="s">
        <v>53</v>
      </c>
      <c r="E16" s="151">
        <v>9.396</v>
      </c>
      <c r="F16" s="151">
        <v>0</v>
      </c>
      <c r="G16" s="152">
        <f>E16*F16</f>
        <v>0</v>
      </c>
      <c r="H16" s="153">
        <v>2.597</v>
      </c>
      <c r="I16" s="153">
        <f>E16*H16</f>
        <v>24.401412</v>
      </c>
      <c r="O16" s="146">
        <v>2</v>
      </c>
      <c r="AA16" s="122">
        <v>12</v>
      </c>
      <c r="AB16" s="122">
        <v>1</v>
      </c>
      <c r="AC16" s="122">
        <v>3</v>
      </c>
      <c r="AZ16" s="122">
        <v>1</v>
      </c>
      <c r="BA16" s="122">
        <f>IF(AZ16=1,G16,0)</f>
        <v>0</v>
      </c>
      <c r="BB16" s="122">
        <f>IF(AZ16=2,G16,0)</f>
        <v>0</v>
      </c>
      <c r="BC16" s="122">
        <f>IF(AZ16=3,G16,0)</f>
        <v>0</v>
      </c>
      <c r="BD16" s="122">
        <f>IF(AZ16=4,G16,0)</f>
        <v>0</v>
      </c>
      <c r="BE16" s="122">
        <f>IF(AZ16=5,G16,0)</f>
        <v>0</v>
      </c>
    </row>
    <row r="17" spans="1:15" ht="12.75">
      <c r="A17" s="154"/>
      <c r="B17" s="155"/>
      <c r="C17" s="196" t="s">
        <v>64</v>
      </c>
      <c r="D17" s="197"/>
      <c r="E17" s="156">
        <v>9.396</v>
      </c>
      <c r="F17" s="157"/>
      <c r="G17" s="158"/>
      <c r="H17" s="159"/>
      <c r="I17" s="159"/>
      <c r="M17" s="160" t="s">
        <v>64</v>
      </c>
      <c r="O17" s="146"/>
    </row>
    <row r="18" spans="1:57" ht="25.5">
      <c r="A18" s="147">
        <v>4</v>
      </c>
      <c r="B18" s="148" t="s">
        <v>65</v>
      </c>
      <c r="C18" s="149" t="s">
        <v>66</v>
      </c>
      <c r="D18" s="150" t="s">
        <v>67</v>
      </c>
      <c r="E18" s="151">
        <v>28.71</v>
      </c>
      <c r="F18" s="151">
        <v>0</v>
      </c>
      <c r="G18" s="152">
        <f>E18*F18</f>
        <v>0</v>
      </c>
      <c r="H18" s="153">
        <v>0.7026</v>
      </c>
      <c r="I18" s="153">
        <f>E18*H18</f>
        <v>20.171646</v>
      </c>
      <c r="O18" s="146">
        <v>2</v>
      </c>
      <c r="AA18" s="122">
        <v>12</v>
      </c>
      <c r="AB18" s="122">
        <v>1</v>
      </c>
      <c r="AC18" s="122">
        <v>4</v>
      </c>
      <c r="AZ18" s="122">
        <v>1</v>
      </c>
      <c r="BA18" s="122">
        <f>IF(AZ18=1,G18,0)</f>
        <v>0</v>
      </c>
      <c r="BB18" s="122">
        <f>IF(AZ18=2,G18,0)</f>
        <v>0</v>
      </c>
      <c r="BC18" s="122">
        <f>IF(AZ18=3,G18,0)</f>
        <v>0</v>
      </c>
      <c r="BD18" s="122">
        <f>IF(AZ18=4,G18,0)</f>
        <v>0</v>
      </c>
      <c r="BE18" s="122">
        <f>IF(AZ18=5,G18,0)</f>
        <v>0</v>
      </c>
    </row>
    <row r="19" spans="1:15" ht="12.75">
      <c r="A19" s="154"/>
      <c r="B19" s="155"/>
      <c r="C19" s="196" t="s">
        <v>68</v>
      </c>
      <c r="D19" s="197"/>
      <c r="E19" s="156">
        <v>28.71</v>
      </c>
      <c r="F19" s="157"/>
      <c r="G19" s="158"/>
      <c r="H19" s="159"/>
      <c r="I19" s="159"/>
      <c r="M19" s="160" t="s">
        <v>68</v>
      </c>
      <c r="O19" s="146"/>
    </row>
    <row r="20" spans="1:57" ht="12.75">
      <c r="A20" s="147">
        <v>5</v>
      </c>
      <c r="B20" s="148" t="s">
        <v>69</v>
      </c>
      <c r="C20" s="149" t="s">
        <v>70</v>
      </c>
      <c r="D20" s="150" t="s">
        <v>71</v>
      </c>
      <c r="E20" s="151">
        <v>0.25</v>
      </c>
      <c r="F20" s="151">
        <v>0</v>
      </c>
      <c r="G20" s="152">
        <f>E20*F20</f>
        <v>0</v>
      </c>
      <c r="H20" s="153">
        <v>1.072</v>
      </c>
      <c r="I20" s="153">
        <f>E20*H20</f>
        <v>0.268</v>
      </c>
      <c r="O20" s="146">
        <v>2</v>
      </c>
      <c r="AA20" s="122">
        <v>12</v>
      </c>
      <c r="AB20" s="122">
        <v>1</v>
      </c>
      <c r="AC20" s="122">
        <v>5</v>
      </c>
      <c r="AZ20" s="122">
        <v>1</v>
      </c>
      <c r="BA20" s="122">
        <f>IF(AZ20=1,G20,0)</f>
        <v>0</v>
      </c>
      <c r="BB20" s="122">
        <f>IF(AZ20=2,G20,0)</f>
        <v>0</v>
      </c>
      <c r="BC20" s="122">
        <f>IF(AZ20=3,G20,0)</f>
        <v>0</v>
      </c>
      <c r="BD20" s="122">
        <f>IF(AZ20=4,G20,0)</f>
        <v>0</v>
      </c>
      <c r="BE20" s="122">
        <f>IF(AZ20=5,G20,0)</f>
        <v>0</v>
      </c>
    </row>
    <row r="21" spans="1:15" ht="12.75">
      <c r="A21" s="154"/>
      <c r="B21" s="155"/>
      <c r="C21" s="196" t="s">
        <v>72</v>
      </c>
      <c r="D21" s="197"/>
      <c r="E21" s="156">
        <v>0</v>
      </c>
      <c r="F21" s="157"/>
      <c r="G21" s="158"/>
      <c r="H21" s="159"/>
      <c r="I21" s="159"/>
      <c r="M21" s="160" t="s">
        <v>72</v>
      </c>
      <c r="O21" s="146"/>
    </row>
    <row r="22" spans="1:15" ht="12.75">
      <c r="A22" s="154"/>
      <c r="B22" s="155"/>
      <c r="C22" s="196" t="s">
        <v>73</v>
      </c>
      <c r="D22" s="197"/>
      <c r="E22" s="156">
        <v>0.25</v>
      </c>
      <c r="F22" s="157"/>
      <c r="G22" s="158"/>
      <c r="H22" s="159"/>
      <c r="I22" s="159"/>
      <c r="M22" s="160" t="s">
        <v>73</v>
      </c>
      <c r="O22" s="146"/>
    </row>
    <row r="23" spans="1:57" ht="12.75">
      <c r="A23" s="161"/>
      <c r="B23" s="162" t="s">
        <v>48</v>
      </c>
      <c r="C23" s="163" t="str">
        <f>CONCATENATE(B15," ",C15)</f>
        <v>2 Základy,zvláštní zakládání</v>
      </c>
      <c r="D23" s="161"/>
      <c r="E23" s="164"/>
      <c r="F23" s="164"/>
      <c r="G23" s="165">
        <f>SUM(G15:G22)</f>
        <v>0</v>
      </c>
      <c r="H23" s="166"/>
      <c r="I23" s="167">
        <f>SUM(I15:I22)</f>
        <v>44.841058000000004</v>
      </c>
      <c r="O23" s="146">
        <v>4</v>
      </c>
      <c r="BA23" s="168">
        <f>SUM(BA15:BA22)</f>
        <v>0</v>
      </c>
      <c r="BB23" s="168">
        <f>SUM(BB15:BB22)</f>
        <v>0</v>
      </c>
      <c r="BC23" s="168">
        <f>SUM(BC15:BC22)</f>
        <v>0</v>
      </c>
      <c r="BD23" s="168">
        <f>SUM(BD15:BD22)</f>
        <v>0</v>
      </c>
      <c r="BE23" s="168">
        <f>SUM(BE15:BE22)</f>
        <v>0</v>
      </c>
    </row>
    <row r="24" spans="1:15" ht="12.75">
      <c r="A24" s="139" t="s">
        <v>45</v>
      </c>
      <c r="B24" s="140" t="s">
        <v>74</v>
      </c>
      <c r="C24" s="141" t="s">
        <v>75</v>
      </c>
      <c r="D24" s="142"/>
      <c r="E24" s="143"/>
      <c r="F24" s="143"/>
      <c r="G24" s="144"/>
      <c r="H24" s="145"/>
      <c r="I24" s="145"/>
      <c r="O24" s="146">
        <v>1</v>
      </c>
    </row>
    <row r="25" spans="1:57" ht="12.75">
      <c r="A25" s="147">
        <v>6</v>
      </c>
      <c r="B25" s="148" t="s">
        <v>76</v>
      </c>
      <c r="C25" s="149" t="s">
        <v>77</v>
      </c>
      <c r="D25" s="150" t="s">
        <v>67</v>
      </c>
      <c r="E25" s="151">
        <v>26.622</v>
      </c>
      <c r="F25" s="151">
        <v>0</v>
      </c>
      <c r="G25" s="152">
        <f>E25*F25</f>
        <v>0</v>
      </c>
      <c r="H25" s="153">
        <v>0.34418</v>
      </c>
      <c r="I25" s="153">
        <f>E25*H25</f>
        <v>9.162759959999999</v>
      </c>
      <c r="O25" s="146">
        <v>2</v>
      </c>
      <c r="AA25" s="122">
        <v>12</v>
      </c>
      <c r="AB25" s="122">
        <v>1</v>
      </c>
      <c r="AC25" s="122">
        <v>6</v>
      </c>
      <c r="AZ25" s="122">
        <v>1</v>
      </c>
      <c r="BA25" s="122">
        <f>IF(AZ25=1,G25,0)</f>
        <v>0</v>
      </c>
      <c r="BB25" s="122">
        <f>IF(AZ25=2,G25,0)</f>
        <v>0</v>
      </c>
      <c r="BC25" s="122">
        <f>IF(AZ25=3,G25,0)</f>
        <v>0</v>
      </c>
      <c r="BD25" s="122">
        <f>IF(AZ25=4,G25,0)</f>
        <v>0</v>
      </c>
      <c r="BE25" s="122">
        <f>IF(AZ25=5,G25,0)</f>
        <v>0</v>
      </c>
    </row>
    <row r="26" spans="1:15" ht="12.75">
      <c r="A26" s="154"/>
      <c r="B26" s="155"/>
      <c r="C26" s="196" t="s">
        <v>78</v>
      </c>
      <c r="D26" s="197"/>
      <c r="E26" s="156">
        <v>26.622</v>
      </c>
      <c r="F26" s="157"/>
      <c r="G26" s="158"/>
      <c r="H26" s="159"/>
      <c r="I26" s="159"/>
      <c r="M26" s="160" t="s">
        <v>78</v>
      </c>
      <c r="O26" s="146"/>
    </row>
    <row r="27" spans="1:57" ht="12.75">
      <c r="A27" s="147">
        <v>7</v>
      </c>
      <c r="B27" s="148" t="s">
        <v>79</v>
      </c>
      <c r="C27" s="149" t="s">
        <v>80</v>
      </c>
      <c r="D27" s="150" t="s">
        <v>81</v>
      </c>
      <c r="E27" s="151">
        <v>26.1</v>
      </c>
      <c r="F27" s="151">
        <v>0</v>
      </c>
      <c r="G27" s="152">
        <f>E27*F27</f>
        <v>0</v>
      </c>
      <c r="H27" s="153">
        <v>0.03975</v>
      </c>
      <c r="I27" s="153">
        <f>E27*H27</f>
        <v>1.0374750000000001</v>
      </c>
      <c r="O27" s="146">
        <v>2</v>
      </c>
      <c r="AA27" s="122">
        <v>12</v>
      </c>
      <c r="AB27" s="122">
        <v>1</v>
      </c>
      <c r="AC27" s="122">
        <v>7</v>
      </c>
      <c r="AZ27" s="122">
        <v>1</v>
      </c>
      <c r="BA27" s="122">
        <f>IF(AZ27=1,G27,0)</f>
        <v>0</v>
      </c>
      <c r="BB27" s="122">
        <f>IF(AZ27=2,G27,0)</f>
        <v>0</v>
      </c>
      <c r="BC27" s="122">
        <f>IF(AZ27=3,G27,0)</f>
        <v>0</v>
      </c>
      <c r="BD27" s="122">
        <f>IF(AZ27=4,G27,0)</f>
        <v>0</v>
      </c>
      <c r="BE27" s="122">
        <f>IF(AZ27=5,G27,0)</f>
        <v>0</v>
      </c>
    </row>
    <row r="28" spans="1:57" ht="12.75">
      <c r="A28" s="147">
        <v>8</v>
      </c>
      <c r="B28" s="148" t="s">
        <v>82</v>
      </c>
      <c r="C28" s="149" t="s">
        <v>83</v>
      </c>
      <c r="D28" s="150" t="s">
        <v>53</v>
      </c>
      <c r="E28" s="151">
        <v>7.7963</v>
      </c>
      <c r="F28" s="151">
        <v>0</v>
      </c>
      <c r="G28" s="152">
        <f>E28*F28</f>
        <v>0</v>
      </c>
      <c r="H28" s="153">
        <v>1.88529</v>
      </c>
      <c r="I28" s="153">
        <f>E28*H28</f>
        <v>14.698286427</v>
      </c>
      <c r="O28" s="146">
        <v>2</v>
      </c>
      <c r="AA28" s="122">
        <v>12</v>
      </c>
      <c r="AB28" s="122">
        <v>1</v>
      </c>
      <c r="AC28" s="122">
        <v>8</v>
      </c>
      <c r="AZ28" s="122">
        <v>1</v>
      </c>
      <c r="BA28" s="122">
        <f>IF(AZ28=1,G28,0)</f>
        <v>0</v>
      </c>
      <c r="BB28" s="122">
        <f>IF(AZ28=2,G28,0)</f>
        <v>0</v>
      </c>
      <c r="BC28" s="122">
        <f>IF(AZ28=3,G28,0)</f>
        <v>0</v>
      </c>
      <c r="BD28" s="122">
        <f>IF(AZ28=4,G28,0)</f>
        <v>0</v>
      </c>
      <c r="BE28" s="122">
        <f>IF(AZ28=5,G28,0)</f>
        <v>0</v>
      </c>
    </row>
    <row r="29" spans="1:15" ht="12.75">
      <c r="A29" s="154"/>
      <c r="B29" s="155"/>
      <c r="C29" s="196" t="s">
        <v>84</v>
      </c>
      <c r="D29" s="197"/>
      <c r="E29" s="156">
        <v>5.67</v>
      </c>
      <c r="F29" s="157"/>
      <c r="G29" s="158"/>
      <c r="H29" s="159"/>
      <c r="I29" s="159"/>
      <c r="M29" s="160" t="s">
        <v>84</v>
      </c>
      <c r="O29" s="146"/>
    </row>
    <row r="30" spans="1:15" ht="12.75">
      <c r="A30" s="154"/>
      <c r="B30" s="155"/>
      <c r="C30" s="196" t="s">
        <v>85</v>
      </c>
      <c r="D30" s="197"/>
      <c r="E30" s="156">
        <v>2.1263</v>
      </c>
      <c r="F30" s="157"/>
      <c r="G30" s="158"/>
      <c r="H30" s="159"/>
      <c r="I30" s="159"/>
      <c r="M30" s="160" t="s">
        <v>85</v>
      </c>
      <c r="O30" s="146"/>
    </row>
    <row r="31" spans="1:57" ht="12.75">
      <c r="A31" s="161"/>
      <c r="B31" s="162" t="s">
        <v>48</v>
      </c>
      <c r="C31" s="163" t="str">
        <f>CONCATENATE(B24," ",C24)</f>
        <v>3 Svislé a kompletní konstrukce</v>
      </c>
      <c r="D31" s="161"/>
      <c r="E31" s="164"/>
      <c r="F31" s="164"/>
      <c r="G31" s="165">
        <f>SUM(G24:G30)</f>
        <v>0</v>
      </c>
      <c r="H31" s="166"/>
      <c r="I31" s="167">
        <f>SUM(I24:I30)</f>
        <v>24.898521387</v>
      </c>
      <c r="O31" s="146">
        <v>4</v>
      </c>
      <c r="BA31" s="168">
        <f>SUM(BA24:BA30)</f>
        <v>0</v>
      </c>
      <c r="BB31" s="168">
        <f>SUM(BB24:BB30)</f>
        <v>0</v>
      </c>
      <c r="BC31" s="168">
        <f>SUM(BC24:BC30)</f>
        <v>0</v>
      </c>
      <c r="BD31" s="168">
        <f>SUM(BD24:BD30)</f>
        <v>0</v>
      </c>
      <c r="BE31" s="168">
        <f>SUM(BE24:BE30)</f>
        <v>0</v>
      </c>
    </row>
    <row r="32" spans="1:15" ht="12.75">
      <c r="A32" s="139" t="s">
        <v>45</v>
      </c>
      <c r="B32" s="140" t="s">
        <v>86</v>
      </c>
      <c r="C32" s="141" t="s">
        <v>87</v>
      </c>
      <c r="D32" s="142"/>
      <c r="E32" s="143"/>
      <c r="F32" s="143"/>
      <c r="G32" s="144"/>
      <c r="H32" s="145"/>
      <c r="I32" s="145"/>
      <c r="O32" s="146">
        <v>1</v>
      </c>
    </row>
    <row r="33" spans="1:57" ht="12.75">
      <c r="A33" s="147">
        <v>9</v>
      </c>
      <c r="B33" s="148" t="s">
        <v>88</v>
      </c>
      <c r="C33" s="149" t="s">
        <v>89</v>
      </c>
      <c r="D33" s="150" t="s">
        <v>53</v>
      </c>
      <c r="E33" s="151">
        <v>10.95</v>
      </c>
      <c r="F33" s="151">
        <v>0</v>
      </c>
      <c r="G33" s="152">
        <f>E33*F33</f>
        <v>0</v>
      </c>
      <c r="H33" s="153">
        <v>0.001</v>
      </c>
      <c r="I33" s="153">
        <f>E33*H33</f>
        <v>0.01095</v>
      </c>
      <c r="O33" s="146">
        <v>2</v>
      </c>
      <c r="AA33" s="122">
        <v>12</v>
      </c>
      <c r="AB33" s="122">
        <v>1</v>
      </c>
      <c r="AC33" s="122">
        <v>9</v>
      </c>
      <c r="AZ33" s="122">
        <v>1</v>
      </c>
      <c r="BA33" s="122">
        <f>IF(AZ33=1,G33,0)</f>
        <v>0</v>
      </c>
      <c r="BB33" s="122">
        <f>IF(AZ33=2,G33,0)</f>
        <v>0</v>
      </c>
      <c r="BC33" s="122">
        <f>IF(AZ33=3,G33,0)</f>
        <v>0</v>
      </c>
      <c r="BD33" s="122">
        <f>IF(AZ33=4,G33,0)</f>
        <v>0</v>
      </c>
      <c r="BE33" s="122">
        <f>IF(AZ33=5,G33,0)</f>
        <v>0</v>
      </c>
    </row>
    <row r="34" spans="1:57" ht="12.75">
      <c r="A34" s="147">
        <v>10</v>
      </c>
      <c r="B34" s="148" t="s">
        <v>90</v>
      </c>
      <c r="C34" s="149" t="s">
        <v>91</v>
      </c>
      <c r="D34" s="150" t="s">
        <v>53</v>
      </c>
      <c r="E34" s="151">
        <v>7.7963</v>
      </c>
      <c r="F34" s="151">
        <v>0</v>
      </c>
      <c r="G34" s="152">
        <f>E34*F34</f>
        <v>0</v>
      </c>
      <c r="H34" s="153">
        <v>0</v>
      </c>
      <c r="I34" s="153">
        <f>E34*H34</f>
        <v>0</v>
      </c>
      <c r="O34" s="146">
        <v>2</v>
      </c>
      <c r="AA34" s="122">
        <v>12</v>
      </c>
      <c r="AB34" s="122">
        <v>1</v>
      </c>
      <c r="AC34" s="122">
        <v>10</v>
      </c>
      <c r="AZ34" s="122">
        <v>1</v>
      </c>
      <c r="BA34" s="122">
        <f>IF(AZ34=1,G34,0)</f>
        <v>0</v>
      </c>
      <c r="BB34" s="122">
        <f>IF(AZ34=2,G34,0)</f>
        <v>0</v>
      </c>
      <c r="BC34" s="122">
        <f>IF(AZ34=3,G34,0)</f>
        <v>0</v>
      </c>
      <c r="BD34" s="122">
        <f>IF(AZ34=4,G34,0)</f>
        <v>0</v>
      </c>
      <c r="BE34" s="122">
        <f>IF(AZ34=5,G34,0)</f>
        <v>0</v>
      </c>
    </row>
    <row r="35" spans="1:57" ht="12.75">
      <c r="A35" s="147">
        <v>11</v>
      </c>
      <c r="B35" s="148" t="s">
        <v>92</v>
      </c>
      <c r="C35" s="149" t="s">
        <v>93</v>
      </c>
      <c r="D35" s="150" t="s">
        <v>53</v>
      </c>
      <c r="E35" s="151">
        <v>9.4</v>
      </c>
      <c r="F35" s="151">
        <v>0</v>
      </c>
      <c r="G35" s="152">
        <f>E35*F35</f>
        <v>0</v>
      </c>
      <c r="H35" s="153">
        <v>0</v>
      </c>
      <c r="I35" s="153">
        <f>E35*H35</f>
        <v>0</v>
      </c>
      <c r="O35" s="146">
        <v>2</v>
      </c>
      <c r="AA35" s="122">
        <v>12</v>
      </c>
      <c r="AB35" s="122">
        <v>1</v>
      </c>
      <c r="AC35" s="122">
        <v>11</v>
      </c>
      <c r="AZ35" s="122">
        <v>1</v>
      </c>
      <c r="BA35" s="122">
        <f>IF(AZ35=1,G35,0)</f>
        <v>0</v>
      </c>
      <c r="BB35" s="122">
        <f>IF(AZ35=2,G35,0)</f>
        <v>0</v>
      </c>
      <c r="BC35" s="122">
        <f>IF(AZ35=3,G35,0)</f>
        <v>0</v>
      </c>
      <c r="BD35" s="122">
        <f>IF(AZ35=4,G35,0)</f>
        <v>0</v>
      </c>
      <c r="BE35" s="122">
        <f>IF(AZ35=5,G35,0)</f>
        <v>0</v>
      </c>
    </row>
    <row r="36" spans="1:57" ht="12.75">
      <c r="A36" s="147">
        <v>12</v>
      </c>
      <c r="B36" s="148" t="s">
        <v>94</v>
      </c>
      <c r="C36" s="149" t="s">
        <v>95</v>
      </c>
      <c r="D36" s="150" t="s">
        <v>71</v>
      </c>
      <c r="E36" s="151">
        <v>64.9</v>
      </c>
      <c r="F36" s="151">
        <v>0</v>
      </c>
      <c r="G36" s="152">
        <f>E36*F36</f>
        <v>0</v>
      </c>
      <c r="H36" s="153">
        <v>0</v>
      </c>
      <c r="I36" s="153">
        <f>E36*H36</f>
        <v>0</v>
      </c>
      <c r="O36" s="146">
        <v>2</v>
      </c>
      <c r="AA36" s="122">
        <v>12</v>
      </c>
      <c r="AB36" s="122">
        <v>1</v>
      </c>
      <c r="AC36" s="122">
        <v>12</v>
      </c>
      <c r="AZ36" s="122">
        <v>1</v>
      </c>
      <c r="BA36" s="122">
        <f>IF(AZ36=1,G36,0)</f>
        <v>0</v>
      </c>
      <c r="BB36" s="122">
        <f>IF(AZ36=2,G36,0)</f>
        <v>0</v>
      </c>
      <c r="BC36" s="122">
        <f>IF(AZ36=3,G36,0)</f>
        <v>0</v>
      </c>
      <c r="BD36" s="122">
        <f>IF(AZ36=4,G36,0)</f>
        <v>0</v>
      </c>
      <c r="BE36" s="122">
        <f>IF(AZ36=5,G36,0)</f>
        <v>0</v>
      </c>
    </row>
    <row r="37" spans="1:57" ht="12.75">
      <c r="A37" s="147">
        <v>13</v>
      </c>
      <c r="B37" s="148" t="s">
        <v>96</v>
      </c>
      <c r="C37" s="149" t="s">
        <v>97</v>
      </c>
      <c r="D37" s="150" t="s">
        <v>71</v>
      </c>
      <c r="E37" s="151">
        <v>259.6</v>
      </c>
      <c r="F37" s="151">
        <v>0</v>
      </c>
      <c r="G37" s="152">
        <f>E37*F37</f>
        <v>0</v>
      </c>
      <c r="H37" s="153">
        <v>0</v>
      </c>
      <c r="I37" s="153">
        <f>E37*H37</f>
        <v>0</v>
      </c>
      <c r="O37" s="146">
        <v>2</v>
      </c>
      <c r="AA37" s="122">
        <v>12</v>
      </c>
      <c r="AB37" s="122">
        <v>1</v>
      </c>
      <c r="AC37" s="122">
        <v>13</v>
      </c>
      <c r="AZ37" s="122">
        <v>1</v>
      </c>
      <c r="BA37" s="122">
        <f>IF(AZ37=1,G37,0)</f>
        <v>0</v>
      </c>
      <c r="BB37" s="122">
        <f>IF(AZ37=2,G37,0)</f>
        <v>0</v>
      </c>
      <c r="BC37" s="122">
        <f>IF(AZ37=3,G37,0)</f>
        <v>0</v>
      </c>
      <c r="BD37" s="122">
        <f>IF(AZ37=4,G37,0)</f>
        <v>0</v>
      </c>
      <c r="BE37" s="122">
        <f>IF(AZ37=5,G37,0)</f>
        <v>0</v>
      </c>
    </row>
    <row r="38" spans="1:15" ht="12.75">
      <c r="A38" s="154"/>
      <c r="B38" s="155"/>
      <c r="C38" s="196" t="s">
        <v>98</v>
      </c>
      <c r="D38" s="197"/>
      <c r="E38" s="156">
        <v>259.6</v>
      </c>
      <c r="F38" s="157"/>
      <c r="G38" s="158"/>
      <c r="H38" s="159"/>
      <c r="I38" s="159"/>
      <c r="M38" s="160" t="s">
        <v>98</v>
      </c>
      <c r="O38" s="146"/>
    </row>
    <row r="39" spans="1:57" ht="12.75">
      <c r="A39" s="147">
        <v>14</v>
      </c>
      <c r="B39" s="148" t="s">
        <v>99</v>
      </c>
      <c r="C39" s="149" t="s">
        <v>100</v>
      </c>
      <c r="D39" s="150" t="s">
        <v>71</v>
      </c>
      <c r="E39" s="151">
        <v>64.9</v>
      </c>
      <c r="F39" s="151">
        <v>0</v>
      </c>
      <c r="G39" s="152">
        <f>E39*F39</f>
        <v>0</v>
      </c>
      <c r="H39" s="153">
        <v>0</v>
      </c>
      <c r="I39" s="153">
        <f>E39*H39</f>
        <v>0</v>
      </c>
      <c r="O39" s="146">
        <v>2</v>
      </c>
      <c r="AA39" s="122">
        <v>12</v>
      </c>
      <c r="AB39" s="122">
        <v>1</v>
      </c>
      <c r="AC39" s="122">
        <v>14</v>
      </c>
      <c r="AZ39" s="122">
        <v>1</v>
      </c>
      <c r="BA39" s="122">
        <f>IF(AZ39=1,G39,0)</f>
        <v>0</v>
      </c>
      <c r="BB39" s="122">
        <f>IF(AZ39=2,G39,0)</f>
        <v>0</v>
      </c>
      <c r="BC39" s="122">
        <f>IF(AZ39=3,G39,0)</f>
        <v>0</v>
      </c>
      <c r="BD39" s="122">
        <f>IF(AZ39=4,G39,0)</f>
        <v>0</v>
      </c>
      <c r="BE39" s="122">
        <f>IF(AZ39=5,G39,0)</f>
        <v>0</v>
      </c>
    </row>
    <row r="40" spans="1:57" ht="12.75">
      <c r="A40" s="147">
        <v>15</v>
      </c>
      <c r="B40" s="148" t="s">
        <v>101</v>
      </c>
      <c r="C40" s="149" t="s">
        <v>102</v>
      </c>
      <c r="D40" s="150" t="s">
        <v>71</v>
      </c>
      <c r="E40" s="151">
        <v>64.9</v>
      </c>
      <c r="F40" s="151">
        <v>0</v>
      </c>
      <c r="G40" s="152">
        <f>E40*F40</f>
        <v>0</v>
      </c>
      <c r="H40" s="153">
        <v>0</v>
      </c>
      <c r="I40" s="153">
        <f>E40*H40</f>
        <v>0</v>
      </c>
      <c r="O40" s="146">
        <v>2</v>
      </c>
      <c r="AA40" s="122">
        <v>12</v>
      </c>
      <c r="AB40" s="122">
        <v>1</v>
      </c>
      <c r="AC40" s="122">
        <v>15</v>
      </c>
      <c r="AZ40" s="122">
        <v>1</v>
      </c>
      <c r="BA40" s="122">
        <f>IF(AZ40=1,G40,0)</f>
        <v>0</v>
      </c>
      <c r="BB40" s="122">
        <f>IF(AZ40=2,G40,0)</f>
        <v>0</v>
      </c>
      <c r="BC40" s="122">
        <f>IF(AZ40=3,G40,0)</f>
        <v>0</v>
      </c>
      <c r="BD40" s="122">
        <f>IF(AZ40=4,G40,0)</f>
        <v>0</v>
      </c>
      <c r="BE40" s="122">
        <f>IF(AZ40=5,G40,0)</f>
        <v>0</v>
      </c>
    </row>
    <row r="41" spans="1:57" ht="12.75">
      <c r="A41" s="161"/>
      <c r="B41" s="162" t="s">
        <v>48</v>
      </c>
      <c r="C41" s="163" t="str">
        <f>CONCATENATE(B32," ",C32)</f>
        <v>96 Bourání konstrukcí</v>
      </c>
      <c r="D41" s="161"/>
      <c r="E41" s="164"/>
      <c r="F41" s="164"/>
      <c r="G41" s="165">
        <f>SUM(G32:G40)</f>
        <v>0</v>
      </c>
      <c r="H41" s="166"/>
      <c r="I41" s="167">
        <f>SUM(I32:I40)</f>
        <v>0.01095</v>
      </c>
      <c r="O41" s="146">
        <v>4</v>
      </c>
      <c r="BA41" s="168">
        <f>SUM(BA32:BA40)</f>
        <v>0</v>
      </c>
      <c r="BB41" s="168">
        <f>SUM(BB32:BB40)</f>
        <v>0</v>
      </c>
      <c r="BC41" s="168">
        <f>SUM(BC32:BC40)</f>
        <v>0</v>
      </c>
      <c r="BD41" s="168">
        <f>SUM(BD32:BD40)</f>
        <v>0</v>
      </c>
      <c r="BE41" s="168">
        <f>SUM(BE32:BE40)</f>
        <v>0</v>
      </c>
    </row>
    <row r="42" spans="1:15" ht="12.75">
      <c r="A42" s="139" t="s">
        <v>45</v>
      </c>
      <c r="B42" s="140" t="s">
        <v>103</v>
      </c>
      <c r="C42" s="141" t="s">
        <v>104</v>
      </c>
      <c r="D42" s="142"/>
      <c r="E42" s="143"/>
      <c r="F42" s="143"/>
      <c r="G42" s="144"/>
      <c r="H42" s="145"/>
      <c r="I42" s="145"/>
      <c r="O42" s="146">
        <v>1</v>
      </c>
    </row>
    <row r="43" spans="1:57" ht="12.75">
      <c r="A43" s="147">
        <v>16</v>
      </c>
      <c r="B43" s="148" t="s">
        <v>105</v>
      </c>
      <c r="C43" s="149" t="s">
        <v>106</v>
      </c>
      <c r="D43" s="150" t="s">
        <v>71</v>
      </c>
      <c r="E43" s="151">
        <v>69.74</v>
      </c>
      <c r="F43" s="151">
        <v>0</v>
      </c>
      <c r="G43" s="152">
        <f>E43*F43</f>
        <v>0</v>
      </c>
      <c r="H43" s="153">
        <v>0</v>
      </c>
      <c r="I43" s="153">
        <f>E43*H43</f>
        <v>0</v>
      </c>
      <c r="O43" s="146">
        <v>2</v>
      </c>
      <c r="AA43" s="122">
        <v>12</v>
      </c>
      <c r="AB43" s="122">
        <v>1</v>
      </c>
      <c r="AC43" s="122">
        <v>16</v>
      </c>
      <c r="AZ43" s="122">
        <v>1</v>
      </c>
      <c r="BA43" s="122">
        <f>IF(AZ43=1,G43,0)</f>
        <v>0</v>
      </c>
      <c r="BB43" s="122">
        <f>IF(AZ43=2,G43,0)</f>
        <v>0</v>
      </c>
      <c r="BC43" s="122">
        <f>IF(AZ43=3,G43,0)</f>
        <v>0</v>
      </c>
      <c r="BD43" s="122">
        <f>IF(AZ43=4,G43,0)</f>
        <v>0</v>
      </c>
      <c r="BE43" s="122">
        <f>IF(AZ43=5,G43,0)</f>
        <v>0</v>
      </c>
    </row>
    <row r="44" spans="1:15" ht="12.75">
      <c r="A44" s="154"/>
      <c r="B44" s="155"/>
      <c r="C44" s="196" t="s">
        <v>107</v>
      </c>
      <c r="D44" s="197"/>
      <c r="E44" s="156">
        <v>69.74</v>
      </c>
      <c r="F44" s="157"/>
      <c r="G44" s="158"/>
      <c r="H44" s="159"/>
      <c r="I44" s="159"/>
      <c r="M44" s="160" t="s">
        <v>107</v>
      </c>
      <c r="O44" s="146"/>
    </row>
    <row r="45" spans="1:57" ht="12.75">
      <c r="A45" s="161"/>
      <c r="B45" s="162" t="s">
        <v>48</v>
      </c>
      <c r="C45" s="163" t="str">
        <f>CONCATENATE(B42," ",C42)</f>
        <v>99 Staveništní přesun hmot</v>
      </c>
      <c r="D45" s="161"/>
      <c r="E45" s="164"/>
      <c r="F45" s="164"/>
      <c r="G45" s="165">
        <f>SUM(G42:G44)</f>
        <v>0</v>
      </c>
      <c r="H45" s="166"/>
      <c r="I45" s="167">
        <f>SUM(I42:I44)</f>
        <v>0</v>
      </c>
      <c r="O45" s="146">
        <v>4</v>
      </c>
      <c r="BA45" s="168">
        <f>SUM(BA42:BA44)</f>
        <v>0</v>
      </c>
      <c r="BB45" s="168">
        <f>SUM(BB42:BB44)</f>
        <v>0</v>
      </c>
      <c r="BC45" s="168">
        <f>SUM(BC42:BC44)</f>
        <v>0</v>
      </c>
      <c r="BD45" s="168">
        <f>SUM(BD42:BD44)</f>
        <v>0</v>
      </c>
      <c r="BE45" s="168">
        <f>SUM(BE42:BE44)</f>
        <v>0</v>
      </c>
    </row>
    <row r="46" ht="12.75">
      <c r="E46" s="122"/>
    </row>
    <row r="47" ht="12.75">
      <c r="E47" s="122"/>
    </row>
    <row r="48" ht="12.75">
      <c r="E48" s="122"/>
    </row>
    <row r="49" ht="12.75">
      <c r="E49" s="122"/>
    </row>
    <row r="50" ht="12.75">
      <c r="E50" s="122"/>
    </row>
    <row r="51" ht="12.75">
      <c r="E51" s="122"/>
    </row>
    <row r="52" ht="12.75">
      <c r="E52" s="122"/>
    </row>
    <row r="53" ht="12.75">
      <c r="E53" s="122"/>
    </row>
    <row r="54" ht="12.75">
      <c r="E54" s="122"/>
    </row>
    <row r="55" ht="12.75">
      <c r="E55" s="122"/>
    </row>
    <row r="56" ht="12.75">
      <c r="E56" s="122"/>
    </row>
    <row r="57" ht="12.75">
      <c r="E57" s="122"/>
    </row>
    <row r="58" ht="12.75">
      <c r="E58" s="122"/>
    </row>
    <row r="59" ht="12.75">
      <c r="E59" s="122"/>
    </row>
    <row r="60" ht="12.75">
      <c r="E60" s="122"/>
    </row>
    <row r="61" ht="12.75">
      <c r="E61" s="122"/>
    </row>
    <row r="62" ht="12.75">
      <c r="E62" s="122"/>
    </row>
    <row r="63" ht="12.75">
      <c r="E63" s="122"/>
    </row>
    <row r="64" ht="12.75">
      <c r="E64" s="122"/>
    </row>
    <row r="65" ht="12.75">
      <c r="E65" s="122"/>
    </row>
    <row r="66" ht="12.75">
      <c r="E66" s="122"/>
    </row>
    <row r="67" ht="12.75">
      <c r="E67" s="122"/>
    </row>
    <row r="68" ht="12.75">
      <c r="E68" s="122"/>
    </row>
    <row r="69" spans="1:7" ht="12.75">
      <c r="A69" s="169"/>
      <c r="B69" s="169"/>
      <c r="C69" s="169"/>
      <c r="D69" s="169"/>
      <c r="E69" s="169"/>
      <c r="F69" s="169"/>
      <c r="G69" s="169"/>
    </row>
    <row r="70" spans="1:7" ht="12.75">
      <c r="A70" s="169"/>
      <c r="B70" s="169"/>
      <c r="C70" s="169"/>
      <c r="D70" s="169"/>
      <c r="E70" s="169"/>
      <c r="F70" s="169"/>
      <c r="G70" s="169"/>
    </row>
    <row r="71" spans="1:7" ht="12.75">
      <c r="A71" s="169"/>
      <c r="B71" s="169"/>
      <c r="C71" s="169"/>
      <c r="D71" s="169"/>
      <c r="E71" s="169"/>
      <c r="F71" s="169"/>
      <c r="G71" s="169"/>
    </row>
    <row r="72" spans="1:7" ht="12.75">
      <c r="A72" s="169"/>
      <c r="B72" s="169"/>
      <c r="C72" s="169"/>
      <c r="D72" s="169"/>
      <c r="E72" s="169"/>
      <c r="F72" s="169"/>
      <c r="G72" s="169"/>
    </row>
    <row r="73" ht="12.75">
      <c r="E73" s="122"/>
    </row>
    <row r="74" ht="12.75">
      <c r="E74" s="122"/>
    </row>
    <row r="75" ht="12.75">
      <c r="E75" s="122"/>
    </row>
    <row r="76" ht="12.75">
      <c r="E76" s="122"/>
    </row>
    <row r="77" ht="12.75">
      <c r="E77" s="122"/>
    </row>
    <row r="78" ht="12.75">
      <c r="E78" s="122"/>
    </row>
    <row r="79" ht="12.75">
      <c r="E79" s="122"/>
    </row>
    <row r="80" ht="12.75">
      <c r="E80" s="122"/>
    </row>
    <row r="81" ht="12.75">
      <c r="E81" s="122"/>
    </row>
    <row r="82" ht="12.75">
      <c r="E82" s="122"/>
    </row>
    <row r="83" ht="12.75">
      <c r="E83" s="122"/>
    </row>
    <row r="84" ht="12.75">
      <c r="E84" s="122"/>
    </row>
    <row r="85" ht="12.75">
      <c r="E85" s="122"/>
    </row>
    <row r="86" ht="12.75">
      <c r="E86" s="122"/>
    </row>
    <row r="87" ht="12.75">
      <c r="E87" s="122"/>
    </row>
    <row r="88" ht="12.75">
      <c r="E88" s="122"/>
    </row>
    <row r="89" ht="12.75">
      <c r="E89" s="122"/>
    </row>
    <row r="90" ht="12.75">
      <c r="E90" s="122"/>
    </row>
    <row r="91" ht="12.75">
      <c r="E91" s="122"/>
    </row>
    <row r="92" ht="12.75">
      <c r="E92" s="122"/>
    </row>
    <row r="93" ht="12.75">
      <c r="E93" s="122"/>
    </row>
    <row r="94" ht="12.75">
      <c r="E94" s="122"/>
    </row>
    <row r="95" ht="12.75">
      <c r="E95" s="122"/>
    </row>
    <row r="96" ht="12.75">
      <c r="E96" s="122"/>
    </row>
    <row r="97" ht="12.75">
      <c r="E97" s="122"/>
    </row>
    <row r="98" spans="1:2" ht="12.75">
      <c r="A98" s="170"/>
      <c r="B98" s="170"/>
    </row>
    <row r="99" spans="1:7" ht="12.75">
      <c r="A99" s="169"/>
      <c r="B99" s="169"/>
      <c r="C99" s="172"/>
      <c r="D99" s="172"/>
      <c r="E99" s="173"/>
      <c r="F99" s="172"/>
      <c r="G99" s="174"/>
    </row>
    <row r="100" spans="1:7" ht="12.75">
      <c r="A100" s="175"/>
      <c r="B100" s="175"/>
      <c r="C100" s="169"/>
      <c r="D100" s="169"/>
      <c r="E100" s="176"/>
      <c r="F100" s="169"/>
      <c r="G100" s="169"/>
    </row>
    <row r="101" spans="1:7" ht="12.75">
      <c r="A101" s="169"/>
      <c r="B101" s="169"/>
      <c r="C101" s="169"/>
      <c r="D101" s="169"/>
      <c r="E101" s="176"/>
      <c r="F101" s="169"/>
      <c r="G101" s="169"/>
    </row>
    <row r="102" spans="1:7" ht="12.75">
      <c r="A102" s="169"/>
      <c r="B102" s="169"/>
      <c r="C102" s="169"/>
      <c r="D102" s="169"/>
      <c r="E102" s="176"/>
      <c r="F102" s="169"/>
      <c r="G102" s="169"/>
    </row>
    <row r="103" spans="1:7" ht="12.75">
      <c r="A103" s="169"/>
      <c r="B103" s="169"/>
      <c r="C103" s="169"/>
      <c r="D103" s="169"/>
      <c r="E103" s="176"/>
      <c r="F103" s="169"/>
      <c r="G103" s="169"/>
    </row>
    <row r="104" spans="1:7" ht="12.75">
      <c r="A104" s="169"/>
      <c r="B104" s="169"/>
      <c r="C104" s="169"/>
      <c r="D104" s="169"/>
      <c r="E104" s="176"/>
      <c r="F104" s="169"/>
      <c r="G104" s="169"/>
    </row>
    <row r="105" spans="1:7" ht="12.75">
      <c r="A105" s="169"/>
      <c r="B105" s="169"/>
      <c r="C105" s="169"/>
      <c r="D105" s="169"/>
      <c r="E105" s="176"/>
      <c r="F105" s="169"/>
      <c r="G105" s="169"/>
    </row>
    <row r="106" spans="1:7" ht="12.75">
      <c r="A106" s="169"/>
      <c r="B106" s="169"/>
      <c r="C106" s="169"/>
      <c r="D106" s="169"/>
      <c r="E106" s="176"/>
      <c r="F106" s="169"/>
      <c r="G106" s="169"/>
    </row>
    <row r="107" spans="1:7" ht="12.75">
      <c r="A107" s="169"/>
      <c r="B107" s="169"/>
      <c r="C107" s="169"/>
      <c r="D107" s="169"/>
      <c r="E107" s="176"/>
      <c r="F107" s="169"/>
      <c r="G107" s="169"/>
    </row>
    <row r="108" spans="1:7" ht="12.75">
      <c r="A108" s="169"/>
      <c r="B108" s="169"/>
      <c r="C108" s="169"/>
      <c r="D108" s="169"/>
      <c r="E108" s="176"/>
      <c r="F108" s="169"/>
      <c r="G108" s="169"/>
    </row>
    <row r="109" spans="1:7" ht="12.75">
      <c r="A109" s="169"/>
      <c r="B109" s="169"/>
      <c r="C109" s="169"/>
      <c r="D109" s="169"/>
      <c r="E109" s="176"/>
      <c r="F109" s="169"/>
      <c r="G109" s="169"/>
    </row>
    <row r="110" spans="1:7" ht="12.75">
      <c r="A110" s="169"/>
      <c r="B110" s="169"/>
      <c r="C110" s="169"/>
      <c r="D110" s="169"/>
      <c r="E110" s="176"/>
      <c r="F110" s="169"/>
      <c r="G110" s="169"/>
    </row>
    <row r="111" spans="1:7" ht="12.75">
      <c r="A111" s="169"/>
      <c r="B111" s="169"/>
      <c r="C111" s="169"/>
      <c r="D111" s="169"/>
      <c r="E111" s="176"/>
      <c r="F111" s="169"/>
      <c r="G111" s="169"/>
    </row>
    <row r="112" spans="1:7" ht="12.75">
      <c r="A112" s="169"/>
      <c r="B112" s="169"/>
      <c r="C112" s="169"/>
      <c r="D112" s="169"/>
      <c r="E112" s="176"/>
      <c r="F112" s="169"/>
      <c r="G112" s="169"/>
    </row>
  </sheetData>
  <sheetProtection/>
  <mergeCells count="17">
    <mergeCell ref="C12:D12"/>
    <mergeCell ref="C13:D13"/>
    <mergeCell ref="A1:I1"/>
    <mergeCell ref="A3:B3"/>
    <mergeCell ref="A4:B4"/>
    <mergeCell ref="G4:I4"/>
    <mergeCell ref="C9:D9"/>
    <mergeCell ref="C10:D10"/>
    <mergeCell ref="C38:D38"/>
    <mergeCell ref="C44:D44"/>
    <mergeCell ref="C26:D26"/>
    <mergeCell ref="C29:D29"/>
    <mergeCell ref="C30:D30"/>
    <mergeCell ref="C17:D17"/>
    <mergeCell ref="C19:D19"/>
    <mergeCell ref="C21:D21"/>
    <mergeCell ref="C22:D22"/>
  </mergeCells>
  <printOptions/>
  <pageMargins left="0.5905511811023623" right="0.3937007874015748" top="0.1968503937007874" bottom="0.1968503937007874" header="0" footer="0.1968503937007874"/>
  <pageSetup horizontalDpi="300" verticalDpi="3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Jana Moravcová</cp:lastModifiedBy>
  <dcterms:created xsi:type="dcterms:W3CDTF">2013-07-04T04:48:55Z</dcterms:created>
  <dcterms:modified xsi:type="dcterms:W3CDTF">2013-07-04T10:19:24Z</dcterms:modified>
  <cp:category/>
  <cp:version/>
  <cp:contentType/>
  <cp:contentStatus/>
</cp:coreProperties>
</file>